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9045711E-7875-4762-943C-D680800D1746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Schedule" sheetId="15" r:id="rId1"/>
    <sheet name="Results" sheetId="13" r:id="rId2"/>
    <sheet name="Rank" sheetId="28" r:id="rId3"/>
    <sheet name="S 1" sheetId="9" r:id="rId4"/>
    <sheet name="S 2" sheetId="29" r:id="rId5"/>
    <sheet name="S 3" sheetId="30" r:id="rId6"/>
    <sheet name="S 4" sheetId="31" r:id="rId7"/>
    <sheet name="S 5" sheetId="32" r:id="rId8"/>
    <sheet name="S 6" sheetId="33" r:id="rId9"/>
    <sheet name="S 7" sheetId="34" r:id="rId10"/>
  </sheets>
  <externalReferences>
    <externalReference r:id="rId11"/>
  </externalReferences>
  <definedNames>
    <definedName name="countries">Schedule!$A$57:$D$64</definedName>
    <definedName name="playerdata">[1]Data!$A$2:$D$133</definedName>
    <definedName name="players">[1]Data!$A$178:$H$273</definedName>
    <definedName name="_xlnm.Print_Area" localSheetId="1">Results!$A$1:$V$40</definedName>
    <definedName name="_xlnm.Print_Area" localSheetId="3">'S 1'!$A$1:$P$164</definedName>
    <definedName name="_xlnm.Print_Area" localSheetId="4">'S 2'!$A$1:$P$164</definedName>
    <definedName name="_xlnm.Print_Area" localSheetId="5">'S 3'!$A$1:$P$164</definedName>
    <definedName name="_xlnm.Print_Area" localSheetId="6">'S 4'!$A$1:$P$164</definedName>
    <definedName name="_xlnm.Print_Area" localSheetId="7">'S 5'!$A$1:$P$164</definedName>
    <definedName name="_xlnm.Print_Area" localSheetId="8">'S 6'!$A$1:$P$164</definedName>
    <definedName name="_xlnm.Print_Area" localSheetId="9">'S 7'!$A$1:$P$164</definedName>
    <definedName name="_xlnm.Print_Area" localSheetId="0">Schedule!$A$1:$F$35</definedName>
    <definedName name="rank">Rank!$A$35:$H$258</definedName>
    <definedName name="ranking">[1]Data!$A$178:$K$277</definedName>
    <definedName name="results">Results!$A$43:$F$98</definedName>
    <definedName name="scores">Results!$A$44:$E$47</definedName>
    <definedName name="teamdata">Schedule!$F$57:$K$64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5" l="1"/>
  <c r="A1" i="15"/>
  <c r="AO31" i="28"/>
  <c r="AN31" i="28"/>
  <c r="AM31" i="28"/>
  <c r="AO29" i="28"/>
  <c r="AN29" i="28"/>
  <c r="AM29" i="28"/>
  <c r="AO27" i="28"/>
  <c r="AN27" i="28"/>
  <c r="AM27" i="28"/>
  <c r="AO25" i="28"/>
  <c r="AN25" i="28"/>
  <c r="AM25" i="28"/>
  <c r="AO23" i="28"/>
  <c r="AN23" i="28"/>
  <c r="AM23" i="28"/>
  <c r="AO21" i="28"/>
  <c r="AN21" i="28"/>
  <c r="AM21" i="28"/>
  <c r="AO19" i="28"/>
  <c r="AN19" i="28"/>
  <c r="AM19" i="28"/>
  <c r="AO17" i="28"/>
  <c r="AN17" i="28"/>
  <c r="AM17" i="28"/>
  <c r="AO15" i="28"/>
  <c r="AN15" i="28"/>
  <c r="AM15" i="28"/>
  <c r="AO13" i="28"/>
  <c r="AN13" i="28"/>
  <c r="AM13" i="28"/>
  <c r="AO11" i="28"/>
  <c r="AN11" i="28"/>
  <c r="AM11" i="28"/>
  <c r="AO9" i="28"/>
  <c r="AN9" i="28"/>
  <c r="AM9" i="28"/>
  <c r="AO7" i="28"/>
  <c r="AN7" i="28"/>
  <c r="AM7" i="28"/>
  <c r="AO5" i="28"/>
  <c r="AN5" i="28"/>
  <c r="AM5" i="28"/>
  <c r="G47" i="15" l="1"/>
  <c r="G40" i="15"/>
  <c r="G33" i="15"/>
  <c r="G26" i="15"/>
  <c r="G19" i="15"/>
  <c r="G12" i="15"/>
  <c r="G5" i="15"/>
  <c r="D24" i="15"/>
  <c r="D38" i="15" s="1"/>
  <c r="D3" i="15"/>
  <c r="D17" i="15" s="1"/>
  <c r="A1" i="13"/>
  <c r="D45" i="15" l="1"/>
  <c r="D10" i="15"/>
  <c r="D31" i="15"/>
  <c r="AL31" i="28"/>
  <c r="AL29" i="28"/>
  <c r="AL27" i="28"/>
  <c r="AL25" i="28"/>
  <c r="AL23" i="28"/>
  <c r="AL21" i="28"/>
  <c r="AL19" i="28"/>
  <c r="AL17" i="28"/>
  <c r="AL7" i="28"/>
  <c r="AL9" i="28"/>
  <c r="AL11" i="28"/>
  <c r="AL13" i="28"/>
  <c r="AL15" i="28"/>
  <c r="AL5" i="28"/>
  <c r="I132" i="34" l="1"/>
  <c r="I91" i="34"/>
  <c r="I50" i="34"/>
  <c r="I13" i="34"/>
  <c r="I136" i="34" s="1"/>
  <c r="I9" i="34"/>
  <c r="AC153" i="34"/>
  <c r="AB153" i="34"/>
  <c r="AA153" i="34"/>
  <c r="Z153" i="34"/>
  <c r="Y153" i="34"/>
  <c r="X153" i="34"/>
  <c r="W153" i="34"/>
  <c r="V153" i="34"/>
  <c r="U153" i="34"/>
  <c r="T153" i="34"/>
  <c r="AC150" i="34"/>
  <c r="AB150" i="34"/>
  <c r="AA150" i="34"/>
  <c r="Z150" i="34"/>
  <c r="Y150" i="34"/>
  <c r="X150" i="34"/>
  <c r="W150" i="34"/>
  <c r="V150" i="34"/>
  <c r="U150" i="34"/>
  <c r="T150" i="34"/>
  <c r="AC146" i="34"/>
  <c r="AB146" i="34"/>
  <c r="AA146" i="34"/>
  <c r="Z146" i="34"/>
  <c r="Y146" i="34"/>
  <c r="X146" i="34"/>
  <c r="W146" i="34"/>
  <c r="V146" i="34"/>
  <c r="U146" i="34"/>
  <c r="T146" i="34"/>
  <c r="AC143" i="34"/>
  <c r="AB143" i="34"/>
  <c r="AA143" i="34"/>
  <c r="Z143" i="34"/>
  <c r="Y143" i="34"/>
  <c r="X143" i="34"/>
  <c r="W143" i="34"/>
  <c r="V143" i="34"/>
  <c r="U143" i="34"/>
  <c r="T143" i="34"/>
  <c r="AC140" i="34"/>
  <c r="AB140" i="34"/>
  <c r="AA140" i="34"/>
  <c r="Z140" i="34"/>
  <c r="Y140" i="34"/>
  <c r="X140" i="34"/>
  <c r="W140" i="34"/>
  <c r="V140" i="34"/>
  <c r="U140" i="34"/>
  <c r="T140" i="34"/>
  <c r="AC112" i="34"/>
  <c r="AB112" i="34"/>
  <c r="AA112" i="34"/>
  <c r="Z112" i="34"/>
  <c r="Y112" i="34"/>
  <c r="X112" i="34"/>
  <c r="W112" i="34"/>
  <c r="V112" i="34"/>
  <c r="U112" i="34"/>
  <c r="T112" i="34"/>
  <c r="AC109" i="34"/>
  <c r="AB109" i="34"/>
  <c r="AA109" i="34"/>
  <c r="Z109" i="34"/>
  <c r="Y109" i="34"/>
  <c r="X109" i="34"/>
  <c r="W109" i="34"/>
  <c r="V109" i="34"/>
  <c r="U109" i="34"/>
  <c r="T109" i="34"/>
  <c r="AC105" i="34"/>
  <c r="AB105" i="34"/>
  <c r="AA105" i="34"/>
  <c r="Z105" i="34"/>
  <c r="Y105" i="34"/>
  <c r="X105" i="34"/>
  <c r="W105" i="34"/>
  <c r="V105" i="34"/>
  <c r="U105" i="34"/>
  <c r="T105" i="34"/>
  <c r="AC102" i="34"/>
  <c r="AB102" i="34"/>
  <c r="AA102" i="34"/>
  <c r="Z102" i="34"/>
  <c r="Y102" i="34"/>
  <c r="X102" i="34"/>
  <c r="W102" i="34"/>
  <c r="V102" i="34"/>
  <c r="U102" i="34"/>
  <c r="T102" i="34"/>
  <c r="AC99" i="34"/>
  <c r="AB99" i="34"/>
  <c r="AA99" i="34"/>
  <c r="Z99" i="34"/>
  <c r="Y99" i="34"/>
  <c r="X99" i="34"/>
  <c r="W99" i="34"/>
  <c r="V99" i="34"/>
  <c r="U99" i="34"/>
  <c r="T99" i="34"/>
  <c r="AC71" i="34"/>
  <c r="AB71" i="34"/>
  <c r="AA71" i="34"/>
  <c r="Z71" i="34"/>
  <c r="Y71" i="34"/>
  <c r="X71" i="34"/>
  <c r="W71" i="34"/>
  <c r="V71" i="34"/>
  <c r="U71" i="34"/>
  <c r="T71" i="34"/>
  <c r="AC68" i="34"/>
  <c r="AB68" i="34"/>
  <c r="AA68" i="34"/>
  <c r="Z68" i="34"/>
  <c r="Y68" i="34"/>
  <c r="X68" i="34"/>
  <c r="W68" i="34"/>
  <c r="V68" i="34"/>
  <c r="U68" i="34"/>
  <c r="T68" i="34"/>
  <c r="AC64" i="34"/>
  <c r="AB64" i="34"/>
  <c r="AA64" i="34"/>
  <c r="Z64" i="34"/>
  <c r="Y64" i="34"/>
  <c r="X64" i="34"/>
  <c r="W64" i="34"/>
  <c r="V64" i="34"/>
  <c r="U64" i="34"/>
  <c r="T64" i="34"/>
  <c r="AC61" i="34"/>
  <c r="AB61" i="34"/>
  <c r="AA61" i="34"/>
  <c r="Z61" i="34"/>
  <c r="Y61" i="34"/>
  <c r="X61" i="34"/>
  <c r="W61" i="34"/>
  <c r="V61" i="34"/>
  <c r="U61" i="34"/>
  <c r="T61" i="34"/>
  <c r="AC58" i="34"/>
  <c r="AB58" i="34"/>
  <c r="AA58" i="34"/>
  <c r="Z58" i="34"/>
  <c r="Y58" i="34"/>
  <c r="X58" i="34"/>
  <c r="W58" i="34"/>
  <c r="V58" i="34"/>
  <c r="U58" i="34"/>
  <c r="T58" i="34"/>
  <c r="AC30" i="34"/>
  <c r="AB30" i="34"/>
  <c r="AA30" i="34"/>
  <c r="Z30" i="34"/>
  <c r="Y30" i="34"/>
  <c r="X30" i="34"/>
  <c r="W30" i="34"/>
  <c r="V30" i="34"/>
  <c r="AD30" i="34" s="1"/>
  <c r="U30" i="34"/>
  <c r="AE30" i="34" s="1"/>
  <c r="T30" i="34"/>
  <c r="AC27" i="34"/>
  <c r="AB27" i="34"/>
  <c r="AA27" i="34"/>
  <c r="Z27" i="34"/>
  <c r="Y27" i="34"/>
  <c r="X27" i="34"/>
  <c r="W27" i="34"/>
  <c r="V27" i="34"/>
  <c r="U27" i="34"/>
  <c r="T27" i="34"/>
  <c r="AC23" i="34"/>
  <c r="AB23" i="34"/>
  <c r="AA23" i="34"/>
  <c r="Z23" i="34"/>
  <c r="Y23" i="34"/>
  <c r="X23" i="34"/>
  <c r="W23" i="34"/>
  <c r="V23" i="34"/>
  <c r="U23" i="34"/>
  <c r="T23" i="34"/>
  <c r="AC20" i="34"/>
  <c r="AB20" i="34"/>
  <c r="AA20" i="34"/>
  <c r="Z20" i="34"/>
  <c r="Y20" i="34"/>
  <c r="X20" i="34"/>
  <c r="W20" i="34"/>
  <c r="V20" i="34"/>
  <c r="U20" i="34"/>
  <c r="T20" i="34"/>
  <c r="AD20" i="34" s="1"/>
  <c r="AC17" i="34"/>
  <c r="AB17" i="34"/>
  <c r="AA17" i="34"/>
  <c r="Z17" i="34"/>
  <c r="Y17" i="34"/>
  <c r="X17" i="34"/>
  <c r="W17" i="34"/>
  <c r="V17" i="34"/>
  <c r="AD17" i="34" s="1"/>
  <c r="U17" i="34"/>
  <c r="T17" i="34"/>
  <c r="I132" i="33"/>
  <c r="I91" i="33"/>
  <c r="I50" i="33"/>
  <c r="I13" i="33"/>
  <c r="I136" i="33" s="1"/>
  <c r="I9" i="33"/>
  <c r="AC153" i="33"/>
  <c r="AB153" i="33"/>
  <c r="AA153" i="33"/>
  <c r="Z153" i="33"/>
  <c r="Y153" i="33"/>
  <c r="X153" i="33"/>
  <c r="W153" i="33"/>
  <c r="V153" i="33"/>
  <c r="AD153" i="33" s="1"/>
  <c r="U153" i="33"/>
  <c r="T153" i="33"/>
  <c r="AC150" i="33"/>
  <c r="AB150" i="33"/>
  <c r="AA150" i="33"/>
  <c r="Z150" i="33"/>
  <c r="Y150" i="33"/>
  <c r="X150" i="33"/>
  <c r="W150" i="33"/>
  <c r="V150" i="33"/>
  <c r="U150" i="33"/>
  <c r="T150" i="33"/>
  <c r="AC146" i="33"/>
  <c r="AB146" i="33"/>
  <c r="AA146" i="33"/>
  <c r="Z146" i="33"/>
  <c r="Y146" i="33"/>
  <c r="X146" i="33"/>
  <c r="W146" i="33"/>
  <c r="V146" i="33"/>
  <c r="U146" i="33"/>
  <c r="T146" i="33"/>
  <c r="AC143" i="33"/>
  <c r="AB143" i="33"/>
  <c r="AA143" i="33"/>
  <c r="Z143" i="33"/>
  <c r="Y143" i="33"/>
  <c r="X143" i="33"/>
  <c r="W143" i="33"/>
  <c r="V143" i="33"/>
  <c r="U143" i="33"/>
  <c r="T143" i="33"/>
  <c r="AD143" i="33" s="1"/>
  <c r="AC140" i="33"/>
  <c r="AB140" i="33"/>
  <c r="AA140" i="33"/>
  <c r="Z140" i="33"/>
  <c r="Y140" i="33"/>
  <c r="X140" i="33"/>
  <c r="W140" i="33"/>
  <c r="V140" i="33"/>
  <c r="AD140" i="33" s="1"/>
  <c r="U140" i="33"/>
  <c r="T140" i="33"/>
  <c r="AC112" i="33"/>
  <c r="AB112" i="33"/>
  <c r="AA112" i="33"/>
  <c r="Z112" i="33"/>
  <c r="Y112" i="33"/>
  <c r="X112" i="33"/>
  <c r="W112" i="33"/>
  <c r="V112" i="33"/>
  <c r="U112" i="33"/>
  <c r="T112" i="33"/>
  <c r="AC109" i="33"/>
  <c r="AB109" i="33"/>
  <c r="AA109" i="33"/>
  <c r="Z109" i="33"/>
  <c r="Y109" i="33"/>
  <c r="X109" i="33"/>
  <c r="W109" i="33"/>
  <c r="V109" i="33"/>
  <c r="U109" i="33"/>
  <c r="T109" i="33"/>
  <c r="AC105" i="33"/>
  <c r="AB105" i="33"/>
  <c r="AA105" i="33"/>
  <c r="Z105" i="33"/>
  <c r="Y105" i="33"/>
  <c r="X105" i="33"/>
  <c r="W105" i="33"/>
  <c r="V105" i="33"/>
  <c r="U105" i="33"/>
  <c r="T105" i="33"/>
  <c r="AC102" i="33"/>
  <c r="AB102" i="33"/>
  <c r="AA102" i="33"/>
  <c r="Z102" i="33"/>
  <c r="Y102" i="33"/>
  <c r="X102" i="33"/>
  <c r="W102" i="33"/>
  <c r="V102" i="33"/>
  <c r="U102" i="33"/>
  <c r="T102" i="33"/>
  <c r="AC99" i="33"/>
  <c r="AB99" i="33"/>
  <c r="AA99" i="33"/>
  <c r="Z99" i="33"/>
  <c r="Y99" i="33"/>
  <c r="X99" i="33"/>
  <c r="W99" i="33"/>
  <c r="V99" i="33"/>
  <c r="U99" i="33"/>
  <c r="T99" i="33"/>
  <c r="AC71" i="33"/>
  <c r="AB71" i="33"/>
  <c r="AA71" i="33"/>
  <c r="Z71" i="33"/>
  <c r="Y71" i="33"/>
  <c r="X71" i="33"/>
  <c r="W71" i="33"/>
  <c r="V71" i="33"/>
  <c r="U71" i="33"/>
  <c r="T71" i="33"/>
  <c r="AC68" i="33"/>
  <c r="AB68" i="33"/>
  <c r="AA68" i="33"/>
  <c r="Z68" i="33"/>
  <c r="Y68" i="33"/>
  <c r="X68" i="33"/>
  <c r="W68" i="33"/>
  <c r="V68" i="33"/>
  <c r="U68" i="33"/>
  <c r="T68" i="33"/>
  <c r="AC64" i="33"/>
  <c r="AB64" i="33"/>
  <c r="AA64" i="33"/>
  <c r="Z64" i="33"/>
  <c r="Y64" i="33"/>
  <c r="X64" i="33"/>
  <c r="W64" i="33"/>
  <c r="V64" i="33"/>
  <c r="U64" i="33"/>
  <c r="T64" i="33"/>
  <c r="AC61" i="33"/>
  <c r="AB61" i="33"/>
  <c r="AA61" i="33"/>
  <c r="Z61" i="33"/>
  <c r="Y61" i="33"/>
  <c r="X61" i="33"/>
  <c r="W61" i="33"/>
  <c r="V61" i="33"/>
  <c r="U61" i="33"/>
  <c r="T61" i="33"/>
  <c r="AC58" i="33"/>
  <c r="AB58" i="33"/>
  <c r="AA58" i="33"/>
  <c r="Z58" i="33"/>
  <c r="Y58" i="33"/>
  <c r="X58" i="33"/>
  <c r="W58" i="33"/>
  <c r="V58" i="33"/>
  <c r="U58" i="33"/>
  <c r="T58" i="33"/>
  <c r="AC30" i="33"/>
  <c r="AB30" i="33"/>
  <c r="AA30" i="33"/>
  <c r="Z30" i="33"/>
  <c r="Y30" i="33"/>
  <c r="X30" i="33"/>
  <c r="W30" i="33"/>
  <c r="V30" i="33"/>
  <c r="U30" i="33"/>
  <c r="AE30" i="33" s="1"/>
  <c r="T30" i="33"/>
  <c r="AC27" i="33"/>
  <c r="AB27" i="33"/>
  <c r="AA27" i="33"/>
  <c r="Z27" i="33"/>
  <c r="Y27" i="33"/>
  <c r="X27" i="33"/>
  <c r="W27" i="33"/>
  <c r="V27" i="33"/>
  <c r="U27" i="33"/>
  <c r="T27" i="33"/>
  <c r="AC23" i="33"/>
  <c r="AB23" i="33"/>
  <c r="AA23" i="33"/>
  <c r="Z23" i="33"/>
  <c r="Y23" i="33"/>
  <c r="X23" i="33"/>
  <c r="W23" i="33"/>
  <c r="V23" i="33"/>
  <c r="U23" i="33"/>
  <c r="T23" i="33"/>
  <c r="AC20" i="33"/>
  <c r="AB20" i="33"/>
  <c r="AA20" i="33"/>
  <c r="Z20" i="33"/>
  <c r="Y20" i="33"/>
  <c r="X20" i="33"/>
  <c r="W20" i="33"/>
  <c r="V20" i="33"/>
  <c r="U20" i="33"/>
  <c r="T20" i="33"/>
  <c r="AC17" i="33"/>
  <c r="AB17" i="33"/>
  <c r="AA17" i="33"/>
  <c r="Z17" i="33"/>
  <c r="Y17" i="33"/>
  <c r="X17" i="33"/>
  <c r="W17" i="33"/>
  <c r="V17" i="33"/>
  <c r="U17" i="33"/>
  <c r="AE17" i="33" s="1"/>
  <c r="T17" i="33"/>
  <c r="I132" i="32"/>
  <c r="I91" i="32"/>
  <c r="I50" i="32"/>
  <c r="I13" i="32"/>
  <c r="I136" i="32" s="1"/>
  <c r="I9" i="32"/>
  <c r="AC153" i="32"/>
  <c r="AB153" i="32"/>
  <c r="AA153" i="32"/>
  <c r="Z153" i="32"/>
  <c r="Y153" i="32"/>
  <c r="X153" i="32"/>
  <c r="W153" i="32"/>
  <c r="V153" i="32"/>
  <c r="U153" i="32"/>
  <c r="AE153" i="32" s="1"/>
  <c r="T153" i="32"/>
  <c r="AC150" i="32"/>
  <c r="AB150" i="32"/>
  <c r="AA150" i="32"/>
  <c r="Z150" i="32"/>
  <c r="Y150" i="32"/>
  <c r="X150" i="32"/>
  <c r="W150" i="32"/>
  <c r="V150" i="32"/>
  <c r="AD150" i="32" s="1"/>
  <c r="U150" i="32"/>
  <c r="T150" i="32"/>
  <c r="AC146" i="32"/>
  <c r="AB146" i="32"/>
  <c r="AA146" i="32"/>
  <c r="Z146" i="32"/>
  <c r="Y146" i="32"/>
  <c r="X146" i="32"/>
  <c r="W146" i="32"/>
  <c r="V146" i="32"/>
  <c r="U146" i="32"/>
  <c r="T146" i="32"/>
  <c r="AC143" i="32"/>
  <c r="AB143" i="32"/>
  <c r="AA143" i="32"/>
  <c r="Z143" i="32"/>
  <c r="Y143" i="32"/>
  <c r="X143" i="32"/>
  <c r="W143" i="32"/>
  <c r="V143" i="32"/>
  <c r="U143" i="32"/>
  <c r="T143" i="32"/>
  <c r="AC140" i="32"/>
  <c r="AB140" i="32"/>
  <c r="AA140" i="32"/>
  <c r="Z140" i="32"/>
  <c r="Y140" i="32"/>
  <c r="X140" i="32"/>
  <c r="W140" i="32"/>
  <c r="V140" i="32"/>
  <c r="AD140" i="32" s="1"/>
  <c r="U140" i="32"/>
  <c r="AE140" i="32" s="1"/>
  <c r="T140" i="32"/>
  <c r="AC112" i="32"/>
  <c r="AB112" i="32"/>
  <c r="AA112" i="32"/>
  <c r="Z112" i="32"/>
  <c r="Y112" i="32"/>
  <c r="X112" i="32"/>
  <c r="W112" i="32"/>
  <c r="V112" i="32"/>
  <c r="U112" i="32"/>
  <c r="T112" i="32"/>
  <c r="AC109" i="32"/>
  <c r="AB109" i="32"/>
  <c r="AA109" i="32"/>
  <c r="Z109" i="32"/>
  <c r="Y109" i="32"/>
  <c r="X109" i="32"/>
  <c r="W109" i="32"/>
  <c r="V109" i="32"/>
  <c r="U109" i="32"/>
  <c r="T109" i="32"/>
  <c r="AC105" i="32"/>
  <c r="AB105" i="32"/>
  <c r="AA105" i="32"/>
  <c r="Z105" i="32"/>
  <c r="Y105" i="32"/>
  <c r="X105" i="32"/>
  <c r="W105" i="32"/>
  <c r="V105" i="32"/>
  <c r="U105" i="32"/>
  <c r="T105" i="32"/>
  <c r="AD105" i="32" s="1"/>
  <c r="AC102" i="32"/>
  <c r="AB102" i="32"/>
  <c r="AA102" i="32"/>
  <c r="Z102" i="32"/>
  <c r="Y102" i="32"/>
  <c r="X102" i="32"/>
  <c r="W102" i="32"/>
  <c r="V102" i="32"/>
  <c r="U102" i="32"/>
  <c r="T102" i="32"/>
  <c r="AC99" i="32"/>
  <c r="AB99" i="32"/>
  <c r="AA99" i="32"/>
  <c r="Z99" i="32"/>
  <c r="Y99" i="32"/>
  <c r="X99" i="32"/>
  <c r="W99" i="32"/>
  <c r="V99" i="32"/>
  <c r="U99" i="32"/>
  <c r="T99" i="32"/>
  <c r="AC71" i="32"/>
  <c r="AB71" i="32"/>
  <c r="AA71" i="32"/>
  <c r="Z71" i="32"/>
  <c r="Y71" i="32"/>
  <c r="X71" i="32"/>
  <c r="W71" i="32"/>
  <c r="V71" i="32"/>
  <c r="U71" i="32"/>
  <c r="T71" i="32"/>
  <c r="AC68" i="32"/>
  <c r="AB68" i="32"/>
  <c r="AA68" i="32"/>
  <c r="Z68" i="32"/>
  <c r="Y68" i="32"/>
  <c r="X68" i="32"/>
  <c r="W68" i="32"/>
  <c r="V68" i="32"/>
  <c r="U68" i="32"/>
  <c r="T68" i="32"/>
  <c r="AC64" i="32"/>
  <c r="AB64" i="32"/>
  <c r="AA64" i="32"/>
  <c r="Z64" i="32"/>
  <c r="Y64" i="32"/>
  <c r="X64" i="32"/>
  <c r="W64" i="32"/>
  <c r="V64" i="32"/>
  <c r="U64" i="32"/>
  <c r="T64" i="32"/>
  <c r="AC61" i="32"/>
  <c r="AB61" i="32"/>
  <c r="AA61" i="32"/>
  <c r="Z61" i="32"/>
  <c r="Y61" i="32"/>
  <c r="X61" i="32"/>
  <c r="W61" i="32"/>
  <c r="V61" i="32"/>
  <c r="U61" i="32"/>
  <c r="T61" i="32"/>
  <c r="AC58" i="32"/>
  <c r="AB58" i="32"/>
  <c r="AA58" i="32"/>
  <c r="Z58" i="32"/>
  <c r="Y58" i="32"/>
  <c r="X58" i="32"/>
  <c r="W58" i="32"/>
  <c r="V58" i="32"/>
  <c r="U58" i="32"/>
  <c r="T58" i="32"/>
  <c r="AC30" i="32"/>
  <c r="AB30" i="32"/>
  <c r="AA30" i="32"/>
  <c r="Z30" i="32"/>
  <c r="Y30" i="32"/>
  <c r="X30" i="32"/>
  <c r="W30" i="32"/>
  <c r="V30" i="32"/>
  <c r="U30" i="32"/>
  <c r="T30" i="32"/>
  <c r="AC27" i="32"/>
  <c r="AB27" i="32"/>
  <c r="AA27" i="32"/>
  <c r="Z27" i="32"/>
  <c r="Y27" i="32"/>
  <c r="X27" i="32"/>
  <c r="W27" i="32"/>
  <c r="V27" i="32"/>
  <c r="U27" i="32"/>
  <c r="T27" i="32"/>
  <c r="AC23" i="32"/>
  <c r="AB23" i="32"/>
  <c r="AA23" i="32"/>
  <c r="Z23" i="32"/>
  <c r="Y23" i="32"/>
  <c r="X23" i="32"/>
  <c r="W23" i="32"/>
  <c r="V23" i="32"/>
  <c r="U23" i="32"/>
  <c r="T23" i="32"/>
  <c r="AC20" i="32"/>
  <c r="AB20" i="32"/>
  <c r="AA20" i="32"/>
  <c r="Z20" i="32"/>
  <c r="Y20" i="32"/>
  <c r="X20" i="32"/>
  <c r="W20" i="32"/>
  <c r="V20" i="32"/>
  <c r="U20" i="32"/>
  <c r="T20" i="32"/>
  <c r="AC17" i="32"/>
  <c r="AB17" i="32"/>
  <c r="AA17" i="32"/>
  <c r="Z17" i="32"/>
  <c r="Y17" i="32"/>
  <c r="X17" i="32"/>
  <c r="W17" i="32"/>
  <c r="V17" i="32"/>
  <c r="U17" i="32"/>
  <c r="T17" i="32"/>
  <c r="I91" i="31"/>
  <c r="I132" i="29"/>
  <c r="I91" i="29"/>
  <c r="I50" i="29"/>
  <c r="I132" i="31"/>
  <c r="I50" i="31"/>
  <c r="I13" i="31"/>
  <c r="I9" i="31"/>
  <c r="AC153" i="31"/>
  <c r="AB153" i="31"/>
  <c r="AA153" i="31"/>
  <c r="Z153" i="31"/>
  <c r="Y153" i="31"/>
  <c r="X153" i="31"/>
  <c r="W153" i="31"/>
  <c r="V153" i="31"/>
  <c r="U153" i="31"/>
  <c r="T153" i="31"/>
  <c r="AC150" i="31"/>
  <c r="AB150" i="31"/>
  <c r="AA150" i="31"/>
  <c r="Z150" i="31"/>
  <c r="Y150" i="31"/>
  <c r="X150" i="31"/>
  <c r="W150" i="31"/>
  <c r="V150" i="31"/>
  <c r="U150" i="31"/>
  <c r="T150" i="31"/>
  <c r="AC146" i="31"/>
  <c r="AB146" i="31"/>
  <c r="AA146" i="31"/>
  <c r="Z146" i="31"/>
  <c r="Y146" i="31"/>
  <c r="X146" i="31"/>
  <c r="W146" i="31"/>
  <c r="V146" i="31"/>
  <c r="U146" i="31"/>
  <c r="T146" i="31"/>
  <c r="AC143" i="31"/>
  <c r="AB143" i="31"/>
  <c r="AA143" i="31"/>
  <c r="Z143" i="31"/>
  <c r="Y143" i="31"/>
  <c r="X143" i="31"/>
  <c r="W143" i="31"/>
  <c r="V143" i="31"/>
  <c r="U143" i="31"/>
  <c r="T143" i="31"/>
  <c r="AC140" i="31"/>
  <c r="AB140" i="31"/>
  <c r="AA140" i="31"/>
  <c r="Z140" i="31"/>
  <c r="Y140" i="31"/>
  <c r="X140" i="31"/>
  <c r="W140" i="31"/>
  <c r="V140" i="31"/>
  <c r="U140" i="31"/>
  <c r="T140" i="31"/>
  <c r="AC112" i="31"/>
  <c r="AB112" i="31"/>
  <c r="AA112" i="31"/>
  <c r="Z112" i="31"/>
  <c r="Y112" i="31"/>
  <c r="X112" i="31"/>
  <c r="W112" i="31"/>
  <c r="V112" i="31"/>
  <c r="U112" i="31"/>
  <c r="T112" i="31"/>
  <c r="AC109" i="31"/>
  <c r="AB109" i="31"/>
  <c r="AA109" i="31"/>
  <c r="Z109" i="31"/>
  <c r="Y109" i="31"/>
  <c r="X109" i="31"/>
  <c r="W109" i="31"/>
  <c r="V109" i="31"/>
  <c r="U109" i="31"/>
  <c r="T109" i="31"/>
  <c r="AC105" i="31"/>
  <c r="AB105" i="31"/>
  <c r="AA105" i="31"/>
  <c r="Z105" i="31"/>
  <c r="Y105" i="31"/>
  <c r="X105" i="31"/>
  <c r="W105" i="31"/>
  <c r="V105" i="31"/>
  <c r="U105" i="31"/>
  <c r="T105" i="31"/>
  <c r="AD105" i="31" s="1"/>
  <c r="AC102" i="31"/>
  <c r="AB102" i="31"/>
  <c r="AA102" i="31"/>
  <c r="Z102" i="31"/>
  <c r="Y102" i="31"/>
  <c r="X102" i="31"/>
  <c r="W102" i="31"/>
  <c r="V102" i="31"/>
  <c r="U102" i="31"/>
  <c r="T102" i="31"/>
  <c r="AC99" i="31"/>
  <c r="AB99" i="31"/>
  <c r="AA99" i="31"/>
  <c r="Z99" i="31"/>
  <c r="Y99" i="31"/>
  <c r="X99" i="31"/>
  <c r="W99" i="31"/>
  <c r="V99" i="31"/>
  <c r="U99" i="31"/>
  <c r="T99" i="31"/>
  <c r="AC71" i="31"/>
  <c r="AB71" i="31"/>
  <c r="AA71" i="31"/>
  <c r="Z71" i="31"/>
  <c r="Y71" i="31"/>
  <c r="X71" i="31"/>
  <c r="W71" i="31"/>
  <c r="V71" i="31"/>
  <c r="U71" i="31"/>
  <c r="T71" i="31"/>
  <c r="AC68" i="31"/>
  <c r="AB68" i="31"/>
  <c r="AA68" i="31"/>
  <c r="Z68" i="31"/>
  <c r="Y68" i="31"/>
  <c r="X68" i="31"/>
  <c r="W68" i="31"/>
  <c r="V68" i="31"/>
  <c r="U68" i="31"/>
  <c r="T68" i="31"/>
  <c r="AC64" i="31"/>
  <c r="AB64" i="31"/>
  <c r="AA64" i="31"/>
  <c r="Z64" i="31"/>
  <c r="Y64" i="31"/>
  <c r="X64" i="31"/>
  <c r="W64" i="31"/>
  <c r="V64" i="31"/>
  <c r="U64" i="31"/>
  <c r="AE64" i="31" s="1"/>
  <c r="T64" i="31"/>
  <c r="AC61" i="31"/>
  <c r="AB61" i="31"/>
  <c r="AA61" i="31"/>
  <c r="Z61" i="31"/>
  <c r="Y61" i="31"/>
  <c r="X61" i="31"/>
  <c r="W61" i="31"/>
  <c r="V61" i="31"/>
  <c r="U61" i="31"/>
  <c r="T61" i="31"/>
  <c r="AC58" i="31"/>
  <c r="AB58" i="31"/>
  <c r="AA58" i="31"/>
  <c r="Z58" i="31"/>
  <c r="Y58" i="31"/>
  <c r="X58" i="31"/>
  <c r="W58" i="31"/>
  <c r="V58" i="31"/>
  <c r="U58" i="31"/>
  <c r="T58" i="31"/>
  <c r="AC30" i="31"/>
  <c r="AB30" i="31"/>
  <c r="AA30" i="31"/>
  <c r="Z30" i="31"/>
  <c r="Y30" i="31"/>
  <c r="X30" i="31"/>
  <c r="W30" i="31"/>
  <c r="V30" i="31"/>
  <c r="U30" i="31"/>
  <c r="T30" i="31"/>
  <c r="AC27" i="31"/>
  <c r="AB27" i="31"/>
  <c r="AA27" i="31"/>
  <c r="Z27" i="31"/>
  <c r="Y27" i="31"/>
  <c r="X27" i="31"/>
  <c r="W27" i="31"/>
  <c r="V27" i="31"/>
  <c r="U27" i="31"/>
  <c r="AE27" i="31" s="1"/>
  <c r="T27" i="31"/>
  <c r="AC23" i="31"/>
  <c r="AB23" i="31"/>
  <c r="AA23" i="31"/>
  <c r="Z23" i="31"/>
  <c r="Y23" i="31"/>
  <c r="X23" i="31"/>
  <c r="W23" i="31"/>
  <c r="V23" i="31"/>
  <c r="U23" i="31"/>
  <c r="T23" i="31"/>
  <c r="AC20" i="31"/>
  <c r="AB20" i="31"/>
  <c r="AA20" i="31"/>
  <c r="Z20" i="31"/>
  <c r="Y20" i="31"/>
  <c r="X20" i="31"/>
  <c r="W20" i="31"/>
  <c r="V20" i="31"/>
  <c r="U20" i="31"/>
  <c r="T20" i="31"/>
  <c r="AC17" i="31"/>
  <c r="AB17" i="31"/>
  <c r="AA17" i="31"/>
  <c r="Z17" i="31"/>
  <c r="Y17" i="31"/>
  <c r="X17" i="31"/>
  <c r="W17" i="31"/>
  <c r="V17" i="31"/>
  <c r="U17" i="31"/>
  <c r="T17" i="31"/>
  <c r="I136" i="31"/>
  <c r="I132" i="30"/>
  <c r="I91" i="30"/>
  <c r="I50" i="30"/>
  <c r="I9" i="30"/>
  <c r="I13" i="30"/>
  <c r="I136" i="30" s="1"/>
  <c r="AC153" i="30"/>
  <c r="AB153" i="30"/>
  <c r="AA153" i="30"/>
  <c r="Z153" i="30"/>
  <c r="Y153" i="30"/>
  <c r="X153" i="30"/>
  <c r="W153" i="30"/>
  <c r="V153" i="30"/>
  <c r="U153" i="30"/>
  <c r="T153" i="30"/>
  <c r="AD153" i="30" s="1"/>
  <c r="O153" i="30" s="1"/>
  <c r="E191" i="30" s="1"/>
  <c r="AC150" i="30"/>
  <c r="AB150" i="30"/>
  <c r="AA150" i="30"/>
  <c r="Z150" i="30"/>
  <c r="Y150" i="30"/>
  <c r="X150" i="30"/>
  <c r="W150" i="30"/>
  <c r="AE150" i="30" s="1"/>
  <c r="V150" i="30"/>
  <c r="U150" i="30"/>
  <c r="T150" i="30"/>
  <c r="AC146" i="30"/>
  <c r="AB146" i="30"/>
  <c r="AA146" i="30"/>
  <c r="Z146" i="30"/>
  <c r="Y146" i="30"/>
  <c r="X146" i="30"/>
  <c r="W146" i="30"/>
  <c r="V146" i="30"/>
  <c r="U146" i="30"/>
  <c r="T146" i="30"/>
  <c r="AC143" i="30"/>
  <c r="AB143" i="30"/>
  <c r="AA143" i="30"/>
  <c r="Z143" i="30"/>
  <c r="Y143" i="30"/>
  <c r="X143" i="30"/>
  <c r="W143" i="30"/>
  <c r="V143" i="30"/>
  <c r="U143" i="30"/>
  <c r="T143" i="30"/>
  <c r="AC140" i="30"/>
  <c r="AB140" i="30"/>
  <c r="AA140" i="30"/>
  <c r="Z140" i="30"/>
  <c r="Y140" i="30"/>
  <c r="X140" i="30"/>
  <c r="W140" i="30"/>
  <c r="V140" i="30"/>
  <c r="U140" i="30"/>
  <c r="T140" i="30"/>
  <c r="AC112" i="30"/>
  <c r="AB112" i="30"/>
  <c r="AA112" i="30"/>
  <c r="Z112" i="30"/>
  <c r="Y112" i="30"/>
  <c r="X112" i="30"/>
  <c r="W112" i="30"/>
  <c r="V112" i="30"/>
  <c r="U112" i="30"/>
  <c r="T112" i="30"/>
  <c r="AC109" i="30"/>
  <c r="AB109" i="30"/>
  <c r="AA109" i="30"/>
  <c r="Z109" i="30"/>
  <c r="Y109" i="30"/>
  <c r="X109" i="30"/>
  <c r="W109" i="30"/>
  <c r="V109" i="30"/>
  <c r="U109" i="30"/>
  <c r="T109" i="30"/>
  <c r="AC105" i="30"/>
  <c r="AB105" i="30"/>
  <c r="AA105" i="30"/>
  <c r="Z105" i="30"/>
  <c r="Y105" i="30"/>
  <c r="X105" i="30"/>
  <c r="W105" i="30"/>
  <c r="V105" i="30"/>
  <c r="U105" i="30"/>
  <c r="T105" i="30"/>
  <c r="AC102" i="30"/>
  <c r="AB102" i="30"/>
  <c r="AA102" i="30"/>
  <c r="Z102" i="30"/>
  <c r="Y102" i="30"/>
  <c r="X102" i="30"/>
  <c r="W102" i="30"/>
  <c r="V102" i="30"/>
  <c r="U102" i="30"/>
  <c r="T102" i="30"/>
  <c r="AC99" i="30"/>
  <c r="AB99" i="30"/>
  <c r="AA99" i="30"/>
  <c r="Z99" i="30"/>
  <c r="Y99" i="30"/>
  <c r="X99" i="30"/>
  <c r="W99" i="30"/>
  <c r="V99" i="30"/>
  <c r="U99" i="30"/>
  <c r="T99" i="30"/>
  <c r="AC71" i="30"/>
  <c r="AB71" i="30"/>
  <c r="AA71" i="30"/>
  <c r="Z71" i="30"/>
  <c r="Y71" i="30"/>
  <c r="X71" i="30"/>
  <c r="W71" i="30"/>
  <c r="V71" i="30"/>
  <c r="U71" i="30"/>
  <c r="T71" i="30"/>
  <c r="AC68" i="30"/>
  <c r="AB68" i="30"/>
  <c r="AA68" i="30"/>
  <c r="Z68" i="30"/>
  <c r="Y68" i="30"/>
  <c r="X68" i="30"/>
  <c r="W68" i="30"/>
  <c r="V68" i="30"/>
  <c r="U68" i="30"/>
  <c r="T68" i="30"/>
  <c r="AC64" i="30"/>
  <c r="AB64" i="30"/>
  <c r="AA64" i="30"/>
  <c r="Z64" i="30"/>
  <c r="Y64" i="30"/>
  <c r="X64" i="30"/>
  <c r="W64" i="30"/>
  <c r="V64" i="30"/>
  <c r="U64" i="30"/>
  <c r="T64" i="30"/>
  <c r="AC61" i="30"/>
  <c r="AB61" i="30"/>
  <c r="AA61" i="30"/>
  <c r="Z61" i="30"/>
  <c r="Y61" i="30"/>
  <c r="X61" i="30"/>
  <c r="W61" i="30"/>
  <c r="V61" i="30"/>
  <c r="U61" i="30"/>
  <c r="T61" i="30"/>
  <c r="AC58" i="30"/>
  <c r="AB58" i="30"/>
  <c r="AA58" i="30"/>
  <c r="Z58" i="30"/>
  <c r="Y58" i="30"/>
  <c r="X58" i="30"/>
  <c r="W58" i="30"/>
  <c r="V58" i="30"/>
  <c r="U58" i="30"/>
  <c r="T58" i="30"/>
  <c r="AC30" i="30"/>
  <c r="AB30" i="30"/>
  <c r="AA30" i="30"/>
  <c r="Z30" i="30"/>
  <c r="Y30" i="30"/>
  <c r="X30" i="30"/>
  <c r="W30" i="30"/>
  <c r="V30" i="30"/>
  <c r="U30" i="30"/>
  <c r="T30" i="30"/>
  <c r="AC27" i="30"/>
  <c r="AB27" i="30"/>
  <c r="AA27" i="30"/>
  <c r="Z27" i="30"/>
  <c r="Y27" i="30"/>
  <c r="X27" i="30"/>
  <c r="W27" i="30"/>
  <c r="V27" i="30"/>
  <c r="U27" i="30"/>
  <c r="T27" i="30"/>
  <c r="AD27" i="30" s="1"/>
  <c r="O27" i="30" s="1"/>
  <c r="E178" i="30" s="1"/>
  <c r="AC23" i="30"/>
  <c r="AB23" i="30"/>
  <c r="AA23" i="30"/>
  <c r="Z23" i="30"/>
  <c r="Y23" i="30"/>
  <c r="X23" i="30"/>
  <c r="W23" i="30"/>
  <c r="V23" i="30"/>
  <c r="U23" i="30"/>
  <c r="T23" i="30"/>
  <c r="AC20" i="30"/>
  <c r="AB20" i="30"/>
  <c r="AA20" i="30"/>
  <c r="Z20" i="30"/>
  <c r="Y20" i="30"/>
  <c r="X20" i="30"/>
  <c r="W20" i="30"/>
  <c r="V20" i="30"/>
  <c r="U20" i="30"/>
  <c r="T20" i="30"/>
  <c r="AC17" i="30"/>
  <c r="AB17" i="30"/>
  <c r="AA17" i="30"/>
  <c r="Z17" i="30"/>
  <c r="Y17" i="30"/>
  <c r="X17" i="30"/>
  <c r="W17" i="30"/>
  <c r="V17" i="30"/>
  <c r="U17" i="30"/>
  <c r="T17" i="30"/>
  <c r="F207" i="30" l="1"/>
  <c r="H170" i="28" s="1"/>
  <c r="G198" i="28"/>
  <c r="AD140" i="30"/>
  <c r="AD143" i="30"/>
  <c r="AE17" i="31"/>
  <c r="AE30" i="31"/>
  <c r="AD153" i="32"/>
  <c r="AD17" i="33"/>
  <c r="AF17" i="33" s="1"/>
  <c r="AD20" i="33"/>
  <c r="AD30" i="33"/>
  <c r="AE20" i="34"/>
  <c r="AE140" i="30"/>
  <c r="AE153" i="30"/>
  <c r="AD17" i="31"/>
  <c r="AD20" i="31"/>
  <c r="AD30" i="31"/>
  <c r="AF30" i="31" s="1"/>
  <c r="AE143" i="32"/>
  <c r="AE20" i="33"/>
  <c r="AD23" i="34"/>
  <c r="AD146" i="30"/>
  <c r="AE20" i="31"/>
  <c r="AD143" i="32"/>
  <c r="AD146" i="32"/>
  <c r="AD23" i="33"/>
  <c r="AG23" i="33" s="1"/>
  <c r="AE23" i="34"/>
  <c r="AE61" i="34"/>
  <c r="AE68" i="30"/>
  <c r="AE143" i="30"/>
  <c r="AE146" i="30"/>
  <c r="AD23" i="31"/>
  <c r="AD27" i="34"/>
  <c r="AD150" i="30"/>
  <c r="O150" i="30" s="1"/>
  <c r="E190" i="30" s="1"/>
  <c r="AE23" i="31"/>
  <c r="AE99" i="31"/>
  <c r="AE112" i="31"/>
  <c r="AE23" i="32"/>
  <c r="AD27" i="33"/>
  <c r="AE27" i="34"/>
  <c r="AD27" i="31"/>
  <c r="AD64" i="31"/>
  <c r="O64" i="31" s="1"/>
  <c r="AE146" i="32"/>
  <c r="AE150" i="32"/>
  <c r="AE23" i="33"/>
  <c r="AE27" i="33"/>
  <c r="AE140" i="33"/>
  <c r="AE153" i="33"/>
  <c r="AE17" i="34"/>
  <c r="AE150" i="34"/>
  <c r="P150" i="34" s="1"/>
  <c r="F190" i="34" s="1"/>
  <c r="AD105" i="34"/>
  <c r="AD58" i="34"/>
  <c r="AD68" i="34"/>
  <c r="AE105" i="33"/>
  <c r="AE109" i="33"/>
  <c r="AD68" i="33"/>
  <c r="O68" i="33" s="1"/>
  <c r="E182" i="33" s="1"/>
  <c r="AE58" i="33"/>
  <c r="AE71" i="33"/>
  <c r="P71" i="33" s="1"/>
  <c r="F183" i="33" s="1"/>
  <c r="AE105" i="32"/>
  <c r="P105" i="32" s="1"/>
  <c r="AE109" i="32"/>
  <c r="P109" i="32" s="1"/>
  <c r="F186" i="32" s="1"/>
  <c r="AD99" i="32"/>
  <c r="AD68" i="32"/>
  <c r="AE71" i="32"/>
  <c r="AD58" i="32"/>
  <c r="AD17" i="32"/>
  <c r="AD27" i="32"/>
  <c r="AG27" i="32" s="1"/>
  <c r="AD140" i="31"/>
  <c r="AD143" i="31"/>
  <c r="O143" i="31" s="1"/>
  <c r="E189" i="31" s="1"/>
  <c r="AD153" i="31"/>
  <c r="O153" i="31" s="1"/>
  <c r="E191" i="31" s="1"/>
  <c r="AE143" i="31"/>
  <c r="P143" i="31" s="1"/>
  <c r="F189" i="31" s="1"/>
  <c r="AE102" i="30"/>
  <c r="AE109" i="30"/>
  <c r="AD68" i="30"/>
  <c r="AF68" i="30" s="1"/>
  <c r="AE58" i="30"/>
  <c r="AG58" i="30" s="1"/>
  <c r="AE30" i="30"/>
  <c r="P30" i="30" s="1"/>
  <c r="F179" i="30" s="1"/>
  <c r="E195" i="30" s="1"/>
  <c r="G258" i="28" s="1"/>
  <c r="AD17" i="30"/>
  <c r="AE20" i="30"/>
  <c r="AE23" i="30"/>
  <c r="AE140" i="34"/>
  <c r="AE153" i="34"/>
  <c r="P153" i="34" s="1"/>
  <c r="F191" i="34" s="1"/>
  <c r="AD140" i="34"/>
  <c r="AD143" i="34"/>
  <c r="AG143" i="34" s="1"/>
  <c r="AD153" i="34"/>
  <c r="AF153" i="34" s="1"/>
  <c r="AE143" i="34"/>
  <c r="AD146" i="34"/>
  <c r="AE146" i="34"/>
  <c r="AG146" i="34" s="1"/>
  <c r="AD150" i="34"/>
  <c r="AD109" i="34"/>
  <c r="AE105" i="34"/>
  <c r="AE109" i="34"/>
  <c r="P109" i="34" s="1"/>
  <c r="F186" i="34" s="1"/>
  <c r="AE99" i="34"/>
  <c r="AG99" i="34" s="1"/>
  <c r="AE112" i="34"/>
  <c r="P112" i="34" s="1"/>
  <c r="F187" i="34" s="1"/>
  <c r="AD99" i="34"/>
  <c r="AD102" i="34"/>
  <c r="O102" i="34" s="1"/>
  <c r="E185" i="34" s="1"/>
  <c r="AD112" i="34"/>
  <c r="O112" i="34" s="1"/>
  <c r="E187" i="34" s="1"/>
  <c r="AE102" i="34"/>
  <c r="AD64" i="34"/>
  <c r="O64" i="34" s="1"/>
  <c r="AE64" i="34"/>
  <c r="P64" i="34" s="1"/>
  <c r="AE68" i="34"/>
  <c r="AF68" i="34" s="1"/>
  <c r="AE58" i="34"/>
  <c r="AG58" i="34" s="1"/>
  <c r="AE71" i="34"/>
  <c r="P71" i="34" s="1"/>
  <c r="F183" i="34" s="1"/>
  <c r="AD61" i="34"/>
  <c r="AG61" i="34" s="1"/>
  <c r="AD71" i="34"/>
  <c r="O71" i="34" s="1"/>
  <c r="E183" i="34" s="1"/>
  <c r="AE143" i="33"/>
  <c r="AF143" i="33" s="1"/>
  <c r="AD146" i="33"/>
  <c r="O146" i="33" s="1"/>
  <c r="AE146" i="33"/>
  <c r="AF146" i="33" s="1"/>
  <c r="AD150" i="33"/>
  <c r="AE150" i="33"/>
  <c r="P150" i="33" s="1"/>
  <c r="F190" i="33" s="1"/>
  <c r="AE99" i="33"/>
  <c r="AG99" i="33" s="1"/>
  <c r="AE112" i="33"/>
  <c r="AD99" i="33"/>
  <c r="AD102" i="33"/>
  <c r="AD112" i="33"/>
  <c r="AE102" i="33"/>
  <c r="AF102" i="33" s="1"/>
  <c r="AD105" i="33"/>
  <c r="AD109" i="33"/>
  <c r="O109" i="33" s="1"/>
  <c r="E186" i="33" s="1"/>
  <c r="AE64" i="33"/>
  <c r="AE68" i="33"/>
  <c r="AD58" i="33"/>
  <c r="O58" i="33" s="1"/>
  <c r="E180" i="33" s="1"/>
  <c r="AD61" i="33"/>
  <c r="AD71" i="33"/>
  <c r="AE61" i="33"/>
  <c r="AG61" i="33" s="1"/>
  <c r="AD64" i="33"/>
  <c r="O64" i="33" s="1"/>
  <c r="AE99" i="32"/>
  <c r="AE112" i="32"/>
  <c r="AD102" i="32"/>
  <c r="O102" i="32" s="1"/>
  <c r="E185" i="32" s="1"/>
  <c r="AD112" i="32"/>
  <c r="AE102" i="32"/>
  <c r="AD109" i="32"/>
  <c r="AE68" i="32"/>
  <c r="P68" i="32" s="1"/>
  <c r="F182" i="32" s="1"/>
  <c r="AE58" i="32"/>
  <c r="AG58" i="32" s="1"/>
  <c r="AD61" i="32"/>
  <c r="AD71" i="32"/>
  <c r="AF71" i="32" s="1"/>
  <c r="AE61" i="32"/>
  <c r="AG61" i="32" s="1"/>
  <c r="AD64" i="32"/>
  <c r="AE64" i="32"/>
  <c r="AE27" i="32"/>
  <c r="P27" i="32" s="1"/>
  <c r="F178" i="32" s="1"/>
  <c r="AE17" i="32"/>
  <c r="AG17" i="32" s="1"/>
  <c r="AE30" i="32"/>
  <c r="AD20" i="32"/>
  <c r="AD30" i="32"/>
  <c r="AE20" i="32"/>
  <c r="AG20" i="32" s="1"/>
  <c r="AD23" i="32"/>
  <c r="AF23" i="32" s="1"/>
  <c r="AD146" i="31"/>
  <c r="AE146" i="31"/>
  <c r="AG146" i="31" s="1"/>
  <c r="AD150" i="31"/>
  <c r="AF150" i="31" s="1"/>
  <c r="AE150" i="31"/>
  <c r="AE140" i="31"/>
  <c r="AG140" i="31" s="1"/>
  <c r="AE153" i="31"/>
  <c r="AG153" i="31" s="1"/>
  <c r="AD99" i="31"/>
  <c r="AG99" i="31" s="1"/>
  <c r="AD102" i="31"/>
  <c r="O102" i="31" s="1"/>
  <c r="E185" i="31" s="1"/>
  <c r="AD112" i="31"/>
  <c r="AG112" i="31" s="1"/>
  <c r="AE102" i="31"/>
  <c r="AD109" i="31"/>
  <c r="AG109" i="31" s="1"/>
  <c r="AE105" i="31"/>
  <c r="AG105" i="31" s="1"/>
  <c r="AE109" i="31"/>
  <c r="AE58" i="31"/>
  <c r="AG58" i="31" s="1"/>
  <c r="AE71" i="31"/>
  <c r="AE68" i="31"/>
  <c r="AD58" i="31"/>
  <c r="AD61" i="31"/>
  <c r="AD71" i="31"/>
  <c r="AG71" i="31" s="1"/>
  <c r="AE61" i="31"/>
  <c r="AD68" i="31"/>
  <c r="AD112" i="30"/>
  <c r="O112" i="30" s="1"/>
  <c r="E187" i="30" s="1"/>
  <c r="AE99" i="30"/>
  <c r="P99" i="30" s="1"/>
  <c r="F184" i="30" s="1"/>
  <c r="AE112" i="30"/>
  <c r="AD105" i="30"/>
  <c r="AD99" i="30"/>
  <c r="AE105" i="30"/>
  <c r="AF105" i="30" s="1"/>
  <c r="AD109" i="30"/>
  <c r="AD102" i="30"/>
  <c r="AD58" i="30"/>
  <c r="AD61" i="30"/>
  <c r="O61" i="30" s="1"/>
  <c r="E181" i="30" s="1"/>
  <c r="AD71" i="30"/>
  <c r="AE71" i="30"/>
  <c r="AF71" i="30" s="1"/>
  <c r="AD64" i="30"/>
  <c r="AG64" i="30" s="1"/>
  <c r="AE61" i="30"/>
  <c r="AG61" i="30" s="1"/>
  <c r="AE64" i="30"/>
  <c r="F194" i="30"/>
  <c r="H243" i="28" s="1"/>
  <c r="G215" i="28"/>
  <c r="AE27" i="30"/>
  <c r="AD20" i="30"/>
  <c r="O20" i="30" s="1"/>
  <c r="E177" i="30" s="1"/>
  <c r="AD30" i="30"/>
  <c r="AG30" i="30" s="1"/>
  <c r="AE17" i="30"/>
  <c r="AF17" i="30" s="1"/>
  <c r="AG20" i="34"/>
  <c r="P20" i="34"/>
  <c r="F177" i="34" s="1"/>
  <c r="O140" i="34"/>
  <c r="E188" i="34" s="1"/>
  <c r="AF23" i="34"/>
  <c r="O23" i="34"/>
  <c r="P143" i="34"/>
  <c r="F189" i="34" s="1"/>
  <c r="AG23" i="34"/>
  <c r="P23" i="34"/>
  <c r="AF58" i="34"/>
  <c r="O58" i="34"/>
  <c r="E180" i="34" s="1"/>
  <c r="O61" i="34"/>
  <c r="E181" i="34" s="1"/>
  <c r="AF71" i="34"/>
  <c r="P105" i="34"/>
  <c r="O146" i="34"/>
  <c r="O153" i="34"/>
  <c r="E191" i="34" s="1"/>
  <c r="O27" i="34"/>
  <c r="E178" i="34" s="1"/>
  <c r="AF27" i="34"/>
  <c r="P61" i="34"/>
  <c r="F181" i="34" s="1"/>
  <c r="P27" i="34"/>
  <c r="F178" i="34" s="1"/>
  <c r="AG27" i="34"/>
  <c r="AG17" i="34"/>
  <c r="P17" i="34"/>
  <c r="F176" i="34" s="1"/>
  <c r="O99" i="34"/>
  <c r="E184" i="34" s="1"/>
  <c r="AF112" i="34"/>
  <c r="AF17" i="34"/>
  <c r="P30" i="34"/>
  <c r="F179" i="34" s="1"/>
  <c r="AG30" i="34"/>
  <c r="O68" i="34"/>
  <c r="E182" i="34" s="1"/>
  <c r="AF143" i="34"/>
  <c r="O20" i="34"/>
  <c r="E177" i="34" s="1"/>
  <c r="AF20" i="34"/>
  <c r="O30" i="34"/>
  <c r="E179" i="34" s="1"/>
  <c r="AF30" i="34"/>
  <c r="P68" i="34"/>
  <c r="F182" i="34" s="1"/>
  <c r="O105" i="34"/>
  <c r="AG140" i="34"/>
  <c r="P140" i="34"/>
  <c r="F188" i="34" s="1"/>
  <c r="O17" i="34"/>
  <c r="E176" i="34" s="1"/>
  <c r="I54" i="34"/>
  <c r="I95" i="34"/>
  <c r="AG20" i="33"/>
  <c r="P20" i="33"/>
  <c r="F177" i="33" s="1"/>
  <c r="AF140" i="33"/>
  <c r="O140" i="33"/>
  <c r="E188" i="33" s="1"/>
  <c r="O143" i="33"/>
  <c r="E189" i="33" s="1"/>
  <c r="O153" i="33"/>
  <c r="E191" i="33" s="1"/>
  <c r="AF153" i="33"/>
  <c r="O105" i="33"/>
  <c r="AF109" i="33"/>
  <c r="AG143" i="33"/>
  <c r="P143" i="33"/>
  <c r="F189" i="33" s="1"/>
  <c r="O71" i="33"/>
  <c r="E183" i="33" s="1"/>
  <c r="AF58" i="33"/>
  <c r="P105" i="33"/>
  <c r="P61" i="33"/>
  <c r="F181" i="33" s="1"/>
  <c r="P23" i="33"/>
  <c r="P27" i="33"/>
  <c r="F178" i="33" s="1"/>
  <c r="AG27" i="33"/>
  <c r="O150" i="33"/>
  <c r="E190" i="33" s="1"/>
  <c r="O61" i="33"/>
  <c r="E181" i="33" s="1"/>
  <c r="P109" i="33"/>
  <c r="F186" i="33" s="1"/>
  <c r="AF27" i="33"/>
  <c r="O27" i="33"/>
  <c r="E178" i="33" s="1"/>
  <c r="O99" i="33"/>
  <c r="E184" i="33" s="1"/>
  <c r="O102" i="33"/>
  <c r="E185" i="33" s="1"/>
  <c r="P17" i="33"/>
  <c r="F176" i="33" s="1"/>
  <c r="P30" i="33"/>
  <c r="F179" i="33" s="1"/>
  <c r="AG30" i="33"/>
  <c r="AF68" i="33"/>
  <c r="AF20" i="33"/>
  <c r="O20" i="33"/>
  <c r="E177" i="33" s="1"/>
  <c r="O30" i="33"/>
  <c r="E179" i="33" s="1"/>
  <c r="AF30" i="33"/>
  <c r="P68" i="33"/>
  <c r="F182" i="33" s="1"/>
  <c r="AG68" i="33"/>
  <c r="AG140" i="33"/>
  <c r="P140" i="33"/>
  <c r="F188" i="33" s="1"/>
  <c r="P153" i="33"/>
  <c r="F191" i="33" s="1"/>
  <c r="AG153" i="33"/>
  <c r="I54" i="33"/>
  <c r="I95" i="33"/>
  <c r="AG140" i="32"/>
  <c r="P140" i="32"/>
  <c r="F188" i="32" s="1"/>
  <c r="AF61" i="32"/>
  <c r="O61" i="32"/>
  <c r="E181" i="32" s="1"/>
  <c r="O109" i="32"/>
  <c r="E186" i="32" s="1"/>
  <c r="O153" i="32"/>
  <c r="E191" i="32" s="1"/>
  <c r="AF153" i="32"/>
  <c r="AG105" i="32"/>
  <c r="AG143" i="32"/>
  <c r="P143" i="32"/>
  <c r="F189" i="32" s="1"/>
  <c r="AG99" i="32"/>
  <c r="P99" i="32"/>
  <c r="F184" i="32" s="1"/>
  <c r="AF146" i="32"/>
  <c r="O146" i="32"/>
  <c r="P64" i="32"/>
  <c r="P112" i="32"/>
  <c r="F187" i="32" s="1"/>
  <c r="AG112" i="32"/>
  <c r="O17" i="32"/>
  <c r="E176" i="32" s="1"/>
  <c r="O20" i="32"/>
  <c r="E177" i="32" s="1"/>
  <c r="O30" i="32"/>
  <c r="E179" i="32" s="1"/>
  <c r="O68" i="32"/>
  <c r="E182" i="32" s="1"/>
  <c r="AF102" i="32"/>
  <c r="O112" i="32"/>
  <c r="E187" i="32" s="1"/>
  <c r="AF112" i="32"/>
  <c r="O143" i="32"/>
  <c r="E189" i="32" s="1"/>
  <c r="AF143" i="32"/>
  <c r="P30" i="32"/>
  <c r="F179" i="32" s="1"/>
  <c r="P102" i="32"/>
  <c r="F185" i="32" s="1"/>
  <c r="AG146" i="32"/>
  <c r="P146" i="32"/>
  <c r="P150" i="32"/>
  <c r="F190" i="32" s="1"/>
  <c r="AG150" i="32"/>
  <c r="AF150" i="32"/>
  <c r="O150" i="32"/>
  <c r="E190" i="32" s="1"/>
  <c r="O23" i="32"/>
  <c r="AF105" i="32"/>
  <c r="O105" i="32"/>
  <c r="AG23" i="32"/>
  <c r="P23" i="32"/>
  <c r="P71" i="32"/>
  <c r="F183" i="32" s="1"/>
  <c r="AG71" i="32"/>
  <c r="AF140" i="32"/>
  <c r="P153" i="32"/>
  <c r="F191" i="32" s="1"/>
  <c r="AG153" i="32"/>
  <c r="O58" i="32"/>
  <c r="E180" i="32" s="1"/>
  <c r="O99" i="32"/>
  <c r="E184" i="32" s="1"/>
  <c r="O140" i="32"/>
  <c r="E188" i="32" s="1"/>
  <c r="I54" i="32"/>
  <c r="I95" i="32"/>
  <c r="AG17" i="31"/>
  <c r="P17" i="31"/>
  <c r="F176" i="31" s="1"/>
  <c r="AG20" i="31"/>
  <c r="P20" i="31"/>
  <c r="F177" i="31" s="1"/>
  <c r="AF140" i="31"/>
  <c r="O140" i="31"/>
  <c r="E188" i="31" s="1"/>
  <c r="AF143" i="31"/>
  <c r="AF153" i="31"/>
  <c r="AF23" i="31"/>
  <c r="O23" i="31"/>
  <c r="P58" i="31"/>
  <c r="F180" i="31" s="1"/>
  <c r="P71" i="31"/>
  <c r="F183" i="31" s="1"/>
  <c r="AG143" i="31"/>
  <c r="AG102" i="31"/>
  <c r="P102" i="31"/>
  <c r="F185" i="31" s="1"/>
  <c r="P61" i="31"/>
  <c r="F181" i="31" s="1"/>
  <c r="AF58" i="31"/>
  <c r="O58" i="31"/>
  <c r="E180" i="31" s="1"/>
  <c r="O146" i="31"/>
  <c r="P27" i="31"/>
  <c r="F178" i="31" s="1"/>
  <c r="AG27" i="31"/>
  <c r="AF64" i="31"/>
  <c r="P99" i="31"/>
  <c r="F184" i="31" s="1"/>
  <c r="P112" i="31"/>
  <c r="F187" i="31" s="1"/>
  <c r="AG23" i="31"/>
  <c r="P23" i="31"/>
  <c r="AF61" i="31"/>
  <c r="O61" i="31"/>
  <c r="E181" i="31" s="1"/>
  <c r="P109" i="31"/>
  <c r="F186" i="31" s="1"/>
  <c r="AF27" i="31"/>
  <c r="O27" i="31"/>
  <c r="E178" i="31" s="1"/>
  <c r="P64" i="31"/>
  <c r="O112" i="31"/>
  <c r="E187" i="31" s="1"/>
  <c r="AF112" i="31"/>
  <c r="P150" i="31"/>
  <c r="F190" i="31" s="1"/>
  <c r="P30" i="31"/>
  <c r="F179" i="31" s="1"/>
  <c r="AF17" i="31"/>
  <c r="O17" i="31"/>
  <c r="E176" i="31" s="1"/>
  <c r="O20" i="31"/>
  <c r="E177" i="31" s="1"/>
  <c r="AF20" i="31"/>
  <c r="O30" i="31"/>
  <c r="E179" i="31" s="1"/>
  <c r="P68" i="31"/>
  <c r="F182" i="31" s="1"/>
  <c r="O105" i="31"/>
  <c r="P140" i="31"/>
  <c r="F188" i="31" s="1"/>
  <c r="P153" i="31"/>
  <c r="F191" i="31" s="1"/>
  <c r="I54" i="31"/>
  <c r="I95" i="31"/>
  <c r="O17" i="30"/>
  <c r="E176" i="30" s="1"/>
  <c r="AF109" i="30"/>
  <c r="O109" i="30"/>
  <c r="E186" i="30" s="1"/>
  <c r="AG140" i="30"/>
  <c r="P140" i="30"/>
  <c r="F188" i="30" s="1"/>
  <c r="P153" i="30"/>
  <c r="F191" i="30" s="1"/>
  <c r="AG153" i="30"/>
  <c r="O58" i="30"/>
  <c r="E180" i="30" s="1"/>
  <c r="O71" i="30"/>
  <c r="E183" i="30" s="1"/>
  <c r="AF146" i="30"/>
  <c r="O146" i="30"/>
  <c r="AF27" i="30"/>
  <c r="AG146" i="30"/>
  <c r="P146" i="30"/>
  <c r="P20" i="30"/>
  <c r="F177" i="30" s="1"/>
  <c r="AG27" i="30"/>
  <c r="P27" i="30"/>
  <c r="F178" i="30" s="1"/>
  <c r="O64" i="30"/>
  <c r="AG109" i="30"/>
  <c r="P109" i="30"/>
  <c r="F186" i="30" s="1"/>
  <c r="P68" i="30"/>
  <c r="F182" i="30" s="1"/>
  <c r="AG71" i="30"/>
  <c r="P71" i="30"/>
  <c r="F183" i="30" s="1"/>
  <c r="AD23" i="30"/>
  <c r="P64" i="30"/>
  <c r="AF99" i="30"/>
  <c r="O99" i="30"/>
  <c r="E184" i="30" s="1"/>
  <c r="P112" i="30"/>
  <c r="F187" i="30" s="1"/>
  <c r="O105" i="30"/>
  <c r="AG150" i="30"/>
  <c r="P150" i="30"/>
  <c r="F190" i="30" s="1"/>
  <c r="AG143" i="30"/>
  <c r="P143" i="30"/>
  <c r="F189" i="30" s="1"/>
  <c r="AG23" i="30"/>
  <c r="P23" i="30"/>
  <c r="P102" i="30"/>
  <c r="F185" i="30" s="1"/>
  <c r="P105" i="30"/>
  <c r="AF140" i="30"/>
  <c r="O140" i="30"/>
  <c r="E188" i="30" s="1"/>
  <c r="O143" i="30"/>
  <c r="E189" i="30" s="1"/>
  <c r="AF143" i="30"/>
  <c r="AF153" i="30"/>
  <c r="I54" i="30"/>
  <c r="I95" i="30"/>
  <c r="F206" i="30" l="1"/>
  <c r="H155" i="28" s="1"/>
  <c r="G183" i="28"/>
  <c r="AG105" i="30"/>
  <c r="E192" i="31"/>
  <c r="G193" i="28" s="1"/>
  <c r="H100" i="28"/>
  <c r="E207" i="32"/>
  <c r="G256" i="28" s="1"/>
  <c r="H202" i="28"/>
  <c r="F207" i="32"/>
  <c r="H256" i="28" s="1"/>
  <c r="G202" i="28"/>
  <c r="O143" i="34"/>
  <c r="E189" i="34" s="1"/>
  <c r="AG33" i="34"/>
  <c r="P33" i="34" s="1"/>
  <c r="F167" i="34" s="1"/>
  <c r="AG71" i="33"/>
  <c r="AF112" i="33"/>
  <c r="AG58" i="33"/>
  <c r="AG74" i="33" s="1"/>
  <c r="P74" i="33" s="1"/>
  <c r="F168" i="33" s="1"/>
  <c r="F193" i="31"/>
  <c r="H180" i="28" s="1"/>
  <c r="G113" i="28"/>
  <c r="E194" i="31"/>
  <c r="G179" i="28" s="1"/>
  <c r="H99" i="28"/>
  <c r="F206" i="32"/>
  <c r="H241" i="28" s="1"/>
  <c r="G187" i="28"/>
  <c r="F195" i="33"/>
  <c r="H196" i="28" s="1"/>
  <c r="G142" i="28"/>
  <c r="E195" i="33"/>
  <c r="G196" i="28" s="1"/>
  <c r="H142" i="28"/>
  <c r="AF64" i="34"/>
  <c r="AF61" i="33"/>
  <c r="AF150" i="30"/>
  <c r="E207" i="30"/>
  <c r="G170" i="28" s="1"/>
  <c r="H198" i="28"/>
  <c r="F192" i="31"/>
  <c r="H193" i="28" s="1"/>
  <c r="G100" i="28"/>
  <c r="AG64" i="31"/>
  <c r="O150" i="31"/>
  <c r="E190" i="31" s="1"/>
  <c r="F205" i="32"/>
  <c r="H242" i="28" s="1"/>
  <c r="G201" i="28"/>
  <c r="AF17" i="32"/>
  <c r="F193" i="33"/>
  <c r="H182" i="28" s="1"/>
  <c r="G141" i="28"/>
  <c r="E192" i="33"/>
  <c r="G195" i="28" s="1"/>
  <c r="H128" i="28"/>
  <c r="E193" i="33"/>
  <c r="G182" i="28" s="1"/>
  <c r="H141" i="28"/>
  <c r="AF64" i="32"/>
  <c r="AF150" i="34"/>
  <c r="AF140" i="34"/>
  <c r="AF156" i="34" s="1"/>
  <c r="O156" i="34" s="1"/>
  <c r="E170" i="34" s="1"/>
  <c r="E204" i="30"/>
  <c r="G169" i="28" s="1"/>
  <c r="H184" i="28"/>
  <c r="F194" i="31"/>
  <c r="H179" i="28" s="1"/>
  <c r="G99" i="28"/>
  <c r="AF71" i="31"/>
  <c r="O109" i="31"/>
  <c r="E186" i="31" s="1"/>
  <c r="E205" i="32"/>
  <c r="G242" i="28" s="1"/>
  <c r="H201" i="28"/>
  <c r="AG17" i="33"/>
  <c r="P146" i="33"/>
  <c r="O23" i="33"/>
  <c r="E195" i="34"/>
  <c r="G86" i="28" s="1"/>
  <c r="H192" i="28"/>
  <c r="E194" i="34"/>
  <c r="G71" i="28" s="1"/>
  <c r="H177" i="28"/>
  <c r="AF105" i="33"/>
  <c r="AF115" i="33" s="1"/>
  <c r="O115" i="33" s="1"/>
  <c r="E169" i="33" s="1"/>
  <c r="E205" i="30"/>
  <c r="G156" i="28" s="1"/>
  <c r="H197" i="28"/>
  <c r="AG30" i="31"/>
  <c r="AG33" i="31" s="1"/>
  <c r="P33" i="31" s="1"/>
  <c r="F167" i="31" s="1"/>
  <c r="O71" i="31"/>
  <c r="E183" i="31" s="1"/>
  <c r="AF109" i="31"/>
  <c r="F204" i="32"/>
  <c r="H255" i="28" s="1"/>
  <c r="G188" i="28"/>
  <c r="E206" i="32"/>
  <c r="G241" i="28" s="1"/>
  <c r="H187" i="28"/>
  <c r="O27" i="32"/>
  <c r="E178" i="32" s="1"/>
  <c r="G203" i="28" s="1"/>
  <c r="O17" i="33"/>
  <c r="E176" i="33" s="1"/>
  <c r="E194" i="33"/>
  <c r="G181" i="28" s="1"/>
  <c r="H127" i="28"/>
  <c r="AF23" i="33"/>
  <c r="F195" i="34"/>
  <c r="H86" i="28" s="1"/>
  <c r="G192" i="28"/>
  <c r="AF30" i="32"/>
  <c r="AF99" i="32"/>
  <c r="AF115" i="32" s="1"/>
  <c r="O115" i="32" s="1"/>
  <c r="E169" i="32" s="1"/>
  <c r="F195" i="31"/>
  <c r="H194" i="28" s="1"/>
  <c r="G114" i="28"/>
  <c r="F205" i="30"/>
  <c r="H156" i="28" s="1"/>
  <c r="G197" i="28"/>
  <c r="F204" i="30"/>
  <c r="H169" i="28" s="1"/>
  <c r="G184" i="28"/>
  <c r="E195" i="31"/>
  <c r="G194" i="28" s="1"/>
  <c r="H114" i="28"/>
  <c r="AF27" i="32"/>
  <c r="E192" i="34"/>
  <c r="G85" i="28" s="1"/>
  <c r="H178" i="28"/>
  <c r="E206" i="30"/>
  <c r="G155" i="28" s="1"/>
  <c r="H183" i="28"/>
  <c r="E193" i="31"/>
  <c r="G180" i="28" s="1"/>
  <c r="H113" i="28"/>
  <c r="P17" i="32"/>
  <c r="F176" i="32" s="1"/>
  <c r="E192" i="32" s="1"/>
  <c r="G59" i="28" s="1"/>
  <c r="E204" i="32"/>
  <c r="G255" i="28" s="1"/>
  <c r="H188" i="28"/>
  <c r="P102" i="33"/>
  <c r="F185" i="33" s="1"/>
  <c r="F194" i="33"/>
  <c r="H181" i="28" s="1"/>
  <c r="G127" i="28"/>
  <c r="F192" i="34"/>
  <c r="H85" i="28" s="1"/>
  <c r="G178" i="28"/>
  <c r="F193" i="34"/>
  <c r="H72" i="28" s="1"/>
  <c r="G191" i="28"/>
  <c r="F194" i="34"/>
  <c r="H71" i="28" s="1"/>
  <c r="G177" i="28"/>
  <c r="E193" i="34"/>
  <c r="G72" i="28" s="1"/>
  <c r="H191" i="28"/>
  <c r="AG61" i="31"/>
  <c r="AG74" i="31" s="1"/>
  <c r="P74" i="31" s="1"/>
  <c r="F168" i="31" s="1"/>
  <c r="AG150" i="31"/>
  <c r="AG105" i="34"/>
  <c r="AG153" i="34"/>
  <c r="AG150" i="34"/>
  <c r="AF146" i="34"/>
  <c r="O150" i="34"/>
  <c r="E190" i="34" s="1"/>
  <c r="AF99" i="34"/>
  <c r="AF105" i="34"/>
  <c r="AF115" i="34" s="1"/>
  <c r="O115" i="34" s="1"/>
  <c r="E169" i="34" s="1"/>
  <c r="AF102" i="34"/>
  <c r="AF109" i="34"/>
  <c r="P99" i="34"/>
  <c r="F184" i="34" s="1"/>
  <c r="AG71" i="34"/>
  <c r="P58" i="34"/>
  <c r="F180" i="34" s="1"/>
  <c r="AG68" i="34"/>
  <c r="AF150" i="33"/>
  <c r="AG150" i="33"/>
  <c r="AG102" i="33"/>
  <c r="O112" i="33"/>
  <c r="E187" i="33" s="1"/>
  <c r="G56" i="28" s="1"/>
  <c r="AG105" i="33"/>
  <c r="AF99" i="33"/>
  <c r="AG112" i="33"/>
  <c r="AF71" i="33"/>
  <c r="AG64" i="33"/>
  <c r="P58" i="33"/>
  <c r="F180" i="33" s="1"/>
  <c r="H102" i="28" s="1"/>
  <c r="AG102" i="32"/>
  <c r="AG109" i="32"/>
  <c r="AG115" i="32" s="1"/>
  <c r="P115" i="32" s="1"/>
  <c r="F169" i="32" s="1"/>
  <c r="AF109" i="32"/>
  <c r="AF58" i="32"/>
  <c r="O71" i="32"/>
  <c r="E183" i="32" s="1"/>
  <c r="P61" i="32"/>
  <c r="F181" i="32" s="1"/>
  <c r="P20" i="32"/>
  <c r="F177" i="32" s="1"/>
  <c r="AF20" i="32"/>
  <c r="AG115" i="31"/>
  <c r="P115" i="31" s="1"/>
  <c r="F169" i="31" s="1"/>
  <c r="AF68" i="31"/>
  <c r="AF74" i="31" s="1"/>
  <c r="O74" i="31" s="1"/>
  <c r="E168" i="31" s="1"/>
  <c r="AG99" i="30"/>
  <c r="AG102" i="30"/>
  <c r="AF112" i="30"/>
  <c r="AG112" i="30"/>
  <c r="AF64" i="30"/>
  <c r="P58" i="30"/>
  <c r="F180" i="30" s="1"/>
  <c r="H122" i="28" s="1"/>
  <c r="AG68" i="30"/>
  <c r="O68" i="30"/>
  <c r="E182" i="30" s="1"/>
  <c r="G121" i="28" s="1"/>
  <c r="AF58" i="30"/>
  <c r="AF61" i="30"/>
  <c r="O30" i="30"/>
  <c r="E179" i="30" s="1"/>
  <c r="AF30" i="30"/>
  <c r="AG20" i="30"/>
  <c r="H230" i="28"/>
  <c r="AG17" i="30"/>
  <c r="F205" i="34"/>
  <c r="H130" i="28" s="1"/>
  <c r="G223" i="28"/>
  <c r="F207" i="34"/>
  <c r="H144" i="28" s="1"/>
  <c r="G224" i="28"/>
  <c r="E205" i="34"/>
  <c r="G130" i="28" s="1"/>
  <c r="H223" i="28"/>
  <c r="E207" i="34"/>
  <c r="G144" i="28" s="1"/>
  <c r="H224" i="28"/>
  <c r="P146" i="34"/>
  <c r="E204" i="34"/>
  <c r="G143" i="28" s="1"/>
  <c r="H210" i="28"/>
  <c r="F206" i="34"/>
  <c r="H129" i="28" s="1"/>
  <c r="G209" i="28"/>
  <c r="E206" i="34"/>
  <c r="G129" i="28" s="1"/>
  <c r="H209" i="28"/>
  <c r="F204" i="34"/>
  <c r="H143" i="28" s="1"/>
  <c r="G210" i="28"/>
  <c r="F203" i="34"/>
  <c r="H112" i="28" s="1"/>
  <c r="G166" i="28"/>
  <c r="E203" i="34"/>
  <c r="G112" i="28" s="1"/>
  <c r="H166" i="28"/>
  <c r="P102" i="34"/>
  <c r="F185" i="34" s="1"/>
  <c r="O109" i="34"/>
  <c r="E186" i="34" s="1"/>
  <c r="AG102" i="34"/>
  <c r="AG112" i="34"/>
  <c r="AG109" i="34"/>
  <c r="F201" i="34"/>
  <c r="H98" i="28" s="1"/>
  <c r="G165" i="28"/>
  <c r="E202" i="34"/>
  <c r="G97" i="28" s="1"/>
  <c r="H151" i="28"/>
  <c r="F200" i="34"/>
  <c r="H111" i="28" s="1"/>
  <c r="G152" i="28"/>
  <c r="E200" i="34"/>
  <c r="G111" i="28" s="1"/>
  <c r="H152" i="28"/>
  <c r="E199" i="34"/>
  <c r="G62" i="28" s="1"/>
  <c r="H246" i="28"/>
  <c r="F198" i="34"/>
  <c r="H47" i="28" s="1"/>
  <c r="G231" i="28"/>
  <c r="F199" i="34"/>
  <c r="H62" i="28" s="1"/>
  <c r="G246" i="28"/>
  <c r="AF61" i="34"/>
  <c r="AF74" i="34" s="1"/>
  <c r="O74" i="34" s="1"/>
  <c r="E168" i="34" s="1"/>
  <c r="AG64" i="34"/>
  <c r="AG74" i="34" s="1"/>
  <c r="P74" i="34" s="1"/>
  <c r="F168" i="34" s="1"/>
  <c r="F197" i="34"/>
  <c r="H48" i="28" s="1"/>
  <c r="G245" i="28"/>
  <c r="E197" i="34"/>
  <c r="G48" i="28" s="1"/>
  <c r="H245" i="28"/>
  <c r="F196" i="34"/>
  <c r="H61" i="28" s="1"/>
  <c r="G232" i="28"/>
  <c r="E198" i="34"/>
  <c r="G47" i="28" s="1"/>
  <c r="H231" i="28"/>
  <c r="E196" i="34"/>
  <c r="G61" i="28" s="1"/>
  <c r="H232" i="28"/>
  <c r="E204" i="33"/>
  <c r="G247" i="28" s="1"/>
  <c r="H76" i="28"/>
  <c r="E206" i="33"/>
  <c r="G233" i="28" s="1"/>
  <c r="H75" i="28"/>
  <c r="F207" i="33"/>
  <c r="H248" i="28" s="1"/>
  <c r="G90" i="28"/>
  <c r="F206" i="33"/>
  <c r="H233" i="28" s="1"/>
  <c r="G75" i="28"/>
  <c r="AG146" i="33"/>
  <c r="F205" i="33"/>
  <c r="H234" i="28" s="1"/>
  <c r="G89" i="28"/>
  <c r="F204" i="33"/>
  <c r="H247" i="28" s="1"/>
  <c r="G76" i="28"/>
  <c r="E207" i="33"/>
  <c r="G248" i="28" s="1"/>
  <c r="H90" i="28"/>
  <c r="E205" i="33"/>
  <c r="G234" i="28" s="1"/>
  <c r="H89" i="28"/>
  <c r="F202" i="33"/>
  <c r="H147" i="28" s="1"/>
  <c r="G41" i="28"/>
  <c r="P112" i="33"/>
  <c r="F187" i="33" s="1"/>
  <c r="AG109" i="33"/>
  <c r="AG115" i="33" s="1"/>
  <c r="P115" i="33" s="1"/>
  <c r="F169" i="33" s="1"/>
  <c r="P99" i="33"/>
  <c r="F184" i="33" s="1"/>
  <c r="F201" i="33"/>
  <c r="H148" i="28" s="1"/>
  <c r="G55" i="28"/>
  <c r="E201" i="33"/>
  <c r="G148" i="28" s="1"/>
  <c r="H55" i="28"/>
  <c r="E202" i="33"/>
  <c r="G147" i="28" s="1"/>
  <c r="H41" i="28"/>
  <c r="F200" i="33"/>
  <c r="H161" i="28" s="1"/>
  <c r="G42" i="28"/>
  <c r="AF64" i="33"/>
  <c r="E199" i="33"/>
  <c r="G222" i="28" s="1"/>
  <c r="H116" i="28"/>
  <c r="E197" i="33"/>
  <c r="G208" i="28" s="1"/>
  <c r="H115" i="28"/>
  <c r="F199" i="33"/>
  <c r="H222" i="28" s="1"/>
  <c r="G116" i="28"/>
  <c r="F197" i="33"/>
  <c r="H208" i="28" s="1"/>
  <c r="G115" i="28"/>
  <c r="F196" i="33"/>
  <c r="H221" i="28" s="1"/>
  <c r="G102" i="28"/>
  <c r="E196" i="33"/>
  <c r="G221" i="28" s="1"/>
  <c r="F198" i="33"/>
  <c r="H207" i="28" s="1"/>
  <c r="G101" i="28"/>
  <c r="E198" i="33"/>
  <c r="G207" i="28" s="1"/>
  <c r="H101" i="28"/>
  <c r="P64" i="33"/>
  <c r="F200" i="32"/>
  <c r="H83" i="28" s="1"/>
  <c r="G150" i="28"/>
  <c r="E202" i="32"/>
  <c r="G69" i="28" s="1"/>
  <c r="H149" i="28"/>
  <c r="F202" i="32"/>
  <c r="H69" i="28" s="1"/>
  <c r="G149" i="28"/>
  <c r="E201" i="32"/>
  <c r="G70" i="28" s="1"/>
  <c r="H163" i="28"/>
  <c r="F203" i="32"/>
  <c r="H84" i="28" s="1"/>
  <c r="G164" i="28"/>
  <c r="E200" i="32"/>
  <c r="G83" i="28" s="1"/>
  <c r="H150" i="28"/>
  <c r="F201" i="32"/>
  <c r="H70" i="28" s="1"/>
  <c r="G163" i="28"/>
  <c r="E203" i="32"/>
  <c r="G84" i="28" s="1"/>
  <c r="H164" i="28"/>
  <c r="E198" i="32"/>
  <c r="G95" i="28" s="1"/>
  <c r="H123" i="28"/>
  <c r="F198" i="32"/>
  <c r="H95" i="28" s="1"/>
  <c r="G123" i="28"/>
  <c r="F196" i="32"/>
  <c r="H109" i="28" s="1"/>
  <c r="G124" i="28"/>
  <c r="AF68" i="32"/>
  <c r="O64" i="32"/>
  <c r="E197" i="32"/>
  <c r="G96" i="28" s="1"/>
  <c r="H137" i="28"/>
  <c r="P58" i="32"/>
  <c r="F180" i="32" s="1"/>
  <c r="AG64" i="32"/>
  <c r="AG74" i="32" s="1"/>
  <c r="P74" i="32" s="1"/>
  <c r="F168" i="32" s="1"/>
  <c r="F199" i="32"/>
  <c r="H110" i="28" s="1"/>
  <c r="G138" i="28"/>
  <c r="F197" i="32"/>
  <c r="H96" i="28" s="1"/>
  <c r="G137" i="28"/>
  <c r="AG68" i="32"/>
  <c r="E199" i="32"/>
  <c r="G110" i="28" s="1"/>
  <c r="H138" i="28"/>
  <c r="F194" i="32"/>
  <c r="H45" i="28" s="1"/>
  <c r="E193" i="32"/>
  <c r="G46" i="28" s="1"/>
  <c r="H217" i="28"/>
  <c r="AG30" i="32"/>
  <c r="AG33" i="32" s="1"/>
  <c r="P33" i="32" s="1"/>
  <c r="F167" i="32" s="1"/>
  <c r="F195" i="32"/>
  <c r="H60" i="28" s="1"/>
  <c r="G218" i="28"/>
  <c r="E195" i="32"/>
  <c r="G60" i="28" s="1"/>
  <c r="H218" i="28"/>
  <c r="F193" i="32"/>
  <c r="H46" i="28" s="1"/>
  <c r="G217" i="28"/>
  <c r="E194" i="32"/>
  <c r="G45" i="28" s="1"/>
  <c r="H203" i="28"/>
  <c r="F192" i="32"/>
  <c r="H59" i="28" s="1"/>
  <c r="G204" i="28"/>
  <c r="F204" i="31"/>
  <c r="H173" i="28" s="1"/>
  <c r="G240" i="28"/>
  <c r="F205" i="31"/>
  <c r="H160" i="28" s="1"/>
  <c r="G253" i="28"/>
  <c r="E205" i="31"/>
  <c r="G160" i="28" s="1"/>
  <c r="H253" i="28"/>
  <c r="E204" i="31"/>
  <c r="G173" i="28" s="1"/>
  <c r="H240" i="28"/>
  <c r="AF146" i="31"/>
  <c r="E206" i="31"/>
  <c r="G159" i="28" s="1"/>
  <c r="H239" i="28"/>
  <c r="E207" i="31"/>
  <c r="G174" i="28" s="1"/>
  <c r="H254" i="28"/>
  <c r="P146" i="31"/>
  <c r="F206" i="31"/>
  <c r="H159" i="28" s="1"/>
  <c r="G239" i="28"/>
  <c r="F207" i="31"/>
  <c r="H174" i="28" s="1"/>
  <c r="G254" i="28"/>
  <c r="E173" i="31"/>
  <c r="E86" i="13" s="1"/>
  <c r="F55" i="13"/>
  <c r="F201" i="31"/>
  <c r="H206" i="28" s="1"/>
  <c r="G87" i="28"/>
  <c r="F203" i="31"/>
  <c r="H220" i="28" s="1"/>
  <c r="G88" i="28"/>
  <c r="E201" i="31"/>
  <c r="G206" i="28" s="1"/>
  <c r="H87" i="28"/>
  <c r="AF102" i="31"/>
  <c r="E203" i="31"/>
  <c r="G220" i="28" s="1"/>
  <c r="H88" i="28"/>
  <c r="AF105" i="31"/>
  <c r="O99" i="31"/>
  <c r="E184" i="31" s="1"/>
  <c r="E200" i="31"/>
  <c r="G219" i="28" s="1"/>
  <c r="H74" i="28"/>
  <c r="P105" i="31"/>
  <c r="F202" i="31"/>
  <c r="H205" i="28" s="1"/>
  <c r="G73" i="28"/>
  <c r="E202" i="31"/>
  <c r="G205" i="28" s="1"/>
  <c r="H73" i="28"/>
  <c r="AF99" i="31"/>
  <c r="AG68" i="31"/>
  <c r="F197" i="31"/>
  <c r="H120" i="28" s="1"/>
  <c r="G53" i="28"/>
  <c r="E197" i="31"/>
  <c r="G120" i="28" s="1"/>
  <c r="H53" i="28"/>
  <c r="E198" i="31"/>
  <c r="G119" i="28" s="1"/>
  <c r="H39" i="28"/>
  <c r="F199" i="31"/>
  <c r="H134" i="28" s="1"/>
  <c r="G54" i="28"/>
  <c r="F196" i="31"/>
  <c r="H133" i="28" s="1"/>
  <c r="G40" i="28"/>
  <c r="E199" i="31"/>
  <c r="G134" i="28" s="1"/>
  <c r="H54" i="28"/>
  <c r="O68" i="31"/>
  <c r="E182" i="31" s="1"/>
  <c r="E196" i="31"/>
  <c r="G133" i="28" s="1"/>
  <c r="H40" i="28"/>
  <c r="F203" i="30"/>
  <c r="H52" i="28" s="1"/>
  <c r="G106" i="28"/>
  <c r="AF102" i="30"/>
  <c r="O102" i="30"/>
  <c r="E185" i="30" s="1"/>
  <c r="E200" i="30"/>
  <c r="G51" i="28" s="1"/>
  <c r="H92" i="28"/>
  <c r="F200" i="30"/>
  <c r="H51" i="28" s="1"/>
  <c r="G92" i="28"/>
  <c r="AF115" i="30"/>
  <c r="O115" i="30" s="1"/>
  <c r="E169" i="30" s="1"/>
  <c r="F202" i="30"/>
  <c r="H37" i="28" s="1"/>
  <c r="G91" i="28"/>
  <c r="E201" i="30"/>
  <c r="G38" i="28" s="1"/>
  <c r="H105" i="28"/>
  <c r="E203" i="30"/>
  <c r="G52" i="28" s="1"/>
  <c r="H106" i="28"/>
  <c r="E202" i="30"/>
  <c r="G37" i="28" s="1"/>
  <c r="H91" i="28"/>
  <c r="F197" i="30"/>
  <c r="H68" i="28" s="1"/>
  <c r="G135" i="28"/>
  <c r="E199" i="30"/>
  <c r="G82" i="28" s="1"/>
  <c r="H136" i="28"/>
  <c r="F196" i="30"/>
  <c r="H81" i="28" s="1"/>
  <c r="G122" i="28"/>
  <c r="F198" i="30"/>
  <c r="H67" i="28" s="1"/>
  <c r="P61" i="30"/>
  <c r="F181" i="30" s="1"/>
  <c r="E198" i="30"/>
  <c r="G67" i="28" s="1"/>
  <c r="H121" i="28"/>
  <c r="F199" i="30"/>
  <c r="H82" i="28" s="1"/>
  <c r="G136" i="28"/>
  <c r="E193" i="30"/>
  <c r="G244" i="28" s="1"/>
  <c r="H229" i="28"/>
  <c r="F193" i="30"/>
  <c r="H244" i="28" s="1"/>
  <c r="G229" i="28"/>
  <c r="F195" i="30"/>
  <c r="H258" i="28" s="1"/>
  <c r="G230" i="28"/>
  <c r="F192" i="30"/>
  <c r="H257" i="28" s="1"/>
  <c r="G216" i="28"/>
  <c r="P17" i="30"/>
  <c r="F176" i="30" s="1"/>
  <c r="AF20" i="30"/>
  <c r="E194" i="30"/>
  <c r="G243" i="28" s="1"/>
  <c r="H215" i="28"/>
  <c r="AG156" i="34"/>
  <c r="P156" i="34" s="1"/>
  <c r="F170" i="34" s="1"/>
  <c r="AF33" i="34"/>
  <c r="O33" i="34" s="1"/>
  <c r="E167" i="34" s="1"/>
  <c r="AF33" i="33"/>
  <c r="O33" i="33" s="1"/>
  <c r="E167" i="33" s="1"/>
  <c r="AG33" i="33"/>
  <c r="P33" i="33" s="1"/>
  <c r="F167" i="33" s="1"/>
  <c r="AF74" i="33"/>
  <c r="O74" i="33" s="1"/>
  <c r="E168" i="33" s="1"/>
  <c r="AF156" i="33"/>
  <c r="O156" i="33" s="1"/>
  <c r="E170" i="33" s="1"/>
  <c r="AF74" i="32"/>
  <c r="O74" i="32" s="1"/>
  <c r="E168" i="32" s="1"/>
  <c r="AF33" i="32"/>
  <c r="O33" i="32" s="1"/>
  <c r="E167" i="32" s="1"/>
  <c r="AF156" i="32"/>
  <c r="O156" i="32" s="1"/>
  <c r="E170" i="32" s="1"/>
  <c r="AG156" i="32"/>
  <c r="P156" i="32" s="1"/>
  <c r="F170" i="32" s="1"/>
  <c r="AG156" i="31"/>
  <c r="P156" i="31" s="1"/>
  <c r="F170" i="31" s="1"/>
  <c r="AF156" i="31"/>
  <c r="O156" i="31" s="1"/>
  <c r="E170" i="31" s="1"/>
  <c r="AF33" i="31"/>
  <c r="O33" i="31" s="1"/>
  <c r="E167" i="31" s="1"/>
  <c r="AG115" i="30"/>
  <c r="P115" i="30" s="1"/>
  <c r="F169" i="30" s="1"/>
  <c r="AG156" i="30"/>
  <c r="P156" i="30" s="1"/>
  <c r="F170" i="30" s="1"/>
  <c r="AF23" i="30"/>
  <c r="O23" i="30"/>
  <c r="AG33" i="30"/>
  <c r="P33" i="30" s="1"/>
  <c r="F167" i="30" s="1"/>
  <c r="AG74" i="30"/>
  <c r="P74" i="30" s="1"/>
  <c r="F168" i="30" s="1"/>
  <c r="AF156" i="30"/>
  <c r="O156" i="30" s="1"/>
  <c r="E170" i="30" s="1"/>
  <c r="AF74" i="30"/>
  <c r="O74" i="30" s="1"/>
  <c r="E168" i="30" s="1"/>
  <c r="E171" i="31" l="1"/>
  <c r="E81" i="13" s="1"/>
  <c r="F68" i="13"/>
  <c r="F171" i="31"/>
  <c r="F81" i="13" s="1"/>
  <c r="E68" i="13"/>
  <c r="E196" i="30"/>
  <c r="G81" i="28" s="1"/>
  <c r="F171" i="33"/>
  <c r="F80" i="13" s="1"/>
  <c r="E61" i="13"/>
  <c r="F174" i="30"/>
  <c r="F75" i="13" s="1"/>
  <c r="E82" i="13"/>
  <c r="AG156" i="33"/>
  <c r="P156" i="33" s="1"/>
  <c r="F170" i="33" s="1"/>
  <c r="F171" i="34"/>
  <c r="F54" i="13" s="1"/>
  <c r="E79" i="13"/>
  <c r="H204" i="28"/>
  <c r="E171" i="34"/>
  <c r="E54" i="13" s="1"/>
  <c r="F79" i="13"/>
  <c r="E174" i="32"/>
  <c r="E97" i="13" s="1"/>
  <c r="F84" i="13"/>
  <c r="F203" i="33"/>
  <c r="H162" i="28" s="1"/>
  <c r="E174" i="30"/>
  <c r="E75" i="13" s="1"/>
  <c r="F82" i="13"/>
  <c r="F174" i="32"/>
  <c r="F97" i="13" s="1"/>
  <c r="E84" i="13"/>
  <c r="E171" i="33"/>
  <c r="E80" i="13" s="1"/>
  <c r="F61" i="13"/>
  <c r="F192" i="33"/>
  <c r="H195" i="28" s="1"/>
  <c r="G128" i="28"/>
  <c r="AG115" i="34"/>
  <c r="P115" i="34" s="1"/>
  <c r="F169" i="34" s="1"/>
  <c r="E173" i="34" s="1"/>
  <c r="E67" i="13" s="1"/>
  <c r="AF33" i="30"/>
  <c r="O33" i="30" s="1"/>
  <c r="E167" i="30" s="1"/>
  <c r="E91" i="13" s="1"/>
  <c r="E174" i="34"/>
  <c r="E62" i="13" s="1"/>
  <c r="F87" i="13"/>
  <c r="F174" i="34"/>
  <c r="F62" i="13" s="1"/>
  <c r="E87" i="13"/>
  <c r="F202" i="34"/>
  <c r="H97" i="28" s="1"/>
  <c r="G151" i="28"/>
  <c r="F173" i="34"/>
  <c r="F67" i="13" s="1"/>
  <c r="E74" i="13"/>
  <c r="E201" i="34"/>
  <c r="G98" i="28" s="1"/>
  <c r="H165" i="28"/>
  <c r="E172" i="34"/>
  <c r="E49" i="13" s="1"/>
  <c r="F92" i="13"/>
  <c r="F172" i="34"/>
  <c r="F49" i="13" s="1"/>
  <c r="E92" i="13"/>
  <c r="F174" i="33"/>
  <c r="F93" i="13" s="1"/>
  <c r="E56" i="13"/>
  <c r="E174" i="33"/>
  <c r="E93" i="13" s="1"/>
  <c r="F56" i="13"/>
  <c r="E200" i="33"/>
  <c r="G161" i="28" s="1"/>
  <c r="H42" i="28"/>
  <c r="E173" i="33"/>
  <c r="E71" i="13" s="1"/>
  <c r="F46" i="13"/>
  <c r="F173" i="33"/>
  <c r="F71" i="13" s="1"/>
  <c r="E46" i="13"/>
  <c r="E203" i="33"/>
  <c r="G162" i="28" s="1"/>
  <c r="H56" i="28"/>
  <c r="E172" i="33"/>
  <c r="E88" i="13" s="1"/>
  <c r="F69" i="13"/>
  <c r="F172" i="33"/>
  <c r="F88" i="13" s="1"/>
  <c r="E69" i="13"/>
  <c r="F173" i="32"/>
  <c r="F53" i="13" s="1"/>
  <c r="E72" i="13"/>
  <c r="E173" i="32"/>
  <c r="E53" i="13" s="1"/>
  <c r="F72" i="13"/>
  <c r="F172" i="32"/>
  <c r="F66" i="13" s="1"/>
  <c r="E59" i="13"/>
  <c r="E172" i="32"/>
  <c r="E66" i="13" s="1"/>
  <c r="F59" i="13"/>
  <c r="E196" i="32"/>
  <c r="G109" i="28" s="1"/>
  <c r="H124" i="28"/>
  <c r="E171" i="32"/>
  <c r="E48" i="13" s="1"/>
  <c r="F85" i="13"/>
  <c r="F171" i="32"/>
  <c r="F48" i="13" s="1"/>
  <c r="E85" i="13"/>
  <c r="F174" i="31"/>
  <c r="F77" i="13" s="1"/>
  <c r="E96" i="13"/>
  <c r="E174" i="31"/>
  <c r="E77" i="13" s="1"/>
  <c r="F96" i="13"/>
  <c r="AF115" i="31"/>
  <c r="O115" i="31" s="1"/>
  <c r="E169" i="31" s="1"/>
  <c r="F200" i="31"/>
  <c r="H219" i="28" s="1"/>
  <c r="G74" i="28"/>
  <c r="F172" i="31"/>
  <c r="F57" i="13" s="1"/>
  <c r="E44" i="13"/>
  <c r="E172" i="31"/>
  <c r="E57" i="13" s="1"/>
  <c r="F44" i="13"/>
  <c r="F198" i="31"/>
  <c r="H119" i="28" s="1"/>
  <c r="G39" i="28"/>
  <c r="F201" i="30"/>
  <c r="H38" i="28" s="1"/>
  <c r="G105" i="28"/>
  <c r="E173" i="30"/>
  <c r="E45" i="13" s="1"/>
  <c r="F64" i="13"/>
  <c r="F173" i="30"/>
  <c r="F45" i="13" s="1"/>
  <c r="E64" i="13"/>
  <c r="F172" i="30"/>
  <c r="F51" i="13" s="1"/>
  <c r="E58" i="13"/>
  <c r="E172" i="30"/>
  <c r="E51" i="13" s="1"/>
  <c r="F58" i="13"/>
  <c r="E197" i="30"/>
  <c r="G68" i="28" s="1"/>
  <c r="H135" i="28"/>
  <c r="F171" i="30"/>
  <c r="F98" i="13" s="1"/>
  <c r="E171" i="30"/>
  <c r="E98" i="13" s="1"/>
  <c r="F91" i="13"/>
  <c r="E192" i="30"/>
  <c r="G257" i="28" s="1"/>
  <c r="H216" i="28"/>
  <c r="I13" i="29"/>
  <c r="I136" i="29" s="1"/>
  <c r="I9" i="29"/>
  <c r="AC153" i="29"/>
  <c r="AB153" i="29"/>
  <c r="AA153" i="29"/>
  <c r="Z153" i="29"/>
  <c r="Y153" i="29"/>
  <c r="X153" i="29"/>
  <c r="W153" i="29"/>
  <c r="V153" i="29"/>
  <c r="U153" i="29"/>
  <c r="T153" i="29"/>
  <c r="AC150" i="29"/>
  <c r="AB150" i="29"/>
  <c r="AA150" i="29"/>
  <c r="Z150" i="29"/>
  <c r="Y150" i="29"/>
  <c r="X150" i="29"/>
  <c r="W150" i="29"/>
  <c r="V150" i="29"/>
  <c r="U150" i="29"/>
  <c r="T150" i="29"/>
  <c r="AC146" i="29"/>
  <c r="AB146" i="29"/>
  <c r="AA146" i="29"/>
  <c r="Z146" i="29"/>
  <c r="Y146" i="29"/>
  <c r="X146" i="29"/>
  <c r="W146" i="29"/>
  <c r="V146" i="29"/>
  <c r="U146" i="29"/>
  <c r="T146" i="29"/>
  <c r="AC143" i="29"/>
  <c r="AB143" i="29"/>
  <c r="AA143" i="29"/>
  <c r="Z143" i="29"/>
  <c r="Y143" i="29"/>
  <c r="X143" i="29"/>
  <c r="W143" i="29"/>
  <c r="V143" i="29"/>
  <c r="U143" i="29"/>
  <c r="T143" i="29"/>
  <c r="AC140" i="29"/>
  <c r="AB140" i="29"/>
  <c r="AA140" i="29"/>
  <c r="Z140" i="29"/>
  <c r="Y140" i="29"/>
  <c r="X140" i="29"/>
  <c r="W140" i="29"/>
  <c r="V140" i="29"/>
  <c r="U140" i="29"/>
  <c r="T140" i="29"/>
  <c r="AC112" i="29"/>
  <c r="AB112" i="29"/>
  <c r="AA112" i="29"/>
  <c r="Z112" i="29"/>
  <c r="Y112" i="29"/>
  <c r="X112" i="29"/>
  <c r="W112" i="29"/>
  <c r="V112" i="29"/>
  <c r="U112" i="29"/>
  <c r="T112" i="29"/>
  <c r="AC109" i="29"/>
  <c r="AB109" i="29"/>
  <c r="AA109" i="29"/>
  <c r="Z109" i="29"/>
  <c r="Y109" i="29"/>
  <c r="X109" i="29"/>
  <c r="W109" i="29"/>
  <c r="V109" i="29"/>
  <c r="U109" i="29"/>
  <c r="T109" i="29"/>
  <c r="AC105" i="29"/>
  <c r="AB105" i="29"/>
  <c r="AA105" i="29"/>
  <c r="Z105" i="29"/>
  <c r="Y105" i="29"/>
  <c r="X105" i="29"/>
  <c r="W105" i="29"/>
  <c r="V105" i="29"/>
  <c r="U105" i="29"/>
  <c r="T105" i="29"/>
  <c r="AC102" i="29"/>
  <c r="AB102" i="29"/>
  <c r="AA102" i="29"/>
  <c r="Z102" i="29"/>
  <c r="Y102" i="29"/>
  <c r="X102" i="29"/>
  <c r="W102" i="29"/>
  <c r="V102" i="29"/>
  <c r="U102" i="29"/>
  <c r="T102" i="29"/>
  <c r="AC99" i="29"/>
  <c r="AB99" i="29"/>
  <c r="AA99" i="29"/>
  <c r="Z99" i="29"/>
  <c r="Y99" i="29"/>
  <c r="X99" i="29"/>
  <c r="W99" i="29"/>
  <c r="V99" i="29"/>
  <c r="U99" i="29"/>
  <c r="T99" i="29"/>
  <c r="AC71" i="29"/>
  <c r="AB71" i="29"/>
  <c r="AA71" i="29"/>
  <c r="Z71" i="29"/>
  <c r="Y71" i="29"/>
  <c r="X71" i="29"/>
  <c r="W71" i="29"/>
  <c r="V71" i="29"/>
  <c r="U71" i="29"/>
  <c r="T71" i="29"/>
  <c r="AC68" i="29"/>
  <c r="AB68" i="29"/>
  <c r="AA68" i="29"/>
  <c r="Z68" i="29"/>
  <c r="Y68" i="29"/>
  <c r="X68" i="29"/>
  <c r="W68" i="29"/>
  <c r="V68" i="29"/>
  <c r="U68" i="29"/>
  <c r="T68" i="29"/>
  <c r="AC64" i="29"/>
  <c r="AB64" i="29"/>
  <c r="AA64" i="29"/>
  <c r="Z64" i="29"/>
  <c r="Y64" i="29"/>
  <c r="X64" i="29"/>
  <c r="W64" i="29"/>
  <c r="V64" i="29"/>
  <c r="U64" i="29"/>
  <c r="T64" i="29"/>
  <c r="AC61" i="29"/>
  <c r="AB61" i="29"/>
  <c r="AA61" i="29"/>
  <c r="Z61" i="29"/>
  <c r="Y61" i="29"/>
  <c r="X61" i="29"/>
  <c r="W61" i="29"/>
  <c r="V61" i="29"/>
  <c r="U61" i="29"/>
  <c r="T61" i="29"/>
  <c r="AC58" i="29"/>
  <c r="AB58" i="29"/>
  <c r="AA58" i="29"/>
  <c r="Z58" i="29"/>
  <c r="Y58" i="29"/>
  <c r="X58" i="29"/>
  <c r="W58" i="29"/>
  <c r="V58" i="29"/>
  <c r="U58" i="29"/>
  <c r="T58" i="29"/>
  <c r="AC30" i="29"/>
  <c r="AB30" i="29"/>
  <c r="AA30" i="29"/>
  <c r="Z30" i="29"/>
  <c r="Y30" i="29"/>
  <c r="X30" i="29"/>
  <c r="W30" i="29"/>
  <c r="V30" i="29"/>
  <c r="U30" i="29"/>
  <c r="T30" i="29"/>
  <c r="AC27" i="29"/>
  <c r="AB27" i="29"/>
  <c r="AA27" i="29"/>
  <c r="Z27" i="29"/>
  <c r="Y27" i="29"/>
  <c r="X27" i="29"/>
  <c r="W27" i="29"/>
  <c r="V27" i="29"/>
  <c r="U27" i="29"/>
  <c r="T27" i="29"/>
  <c r="AC23" i="29"/>
  <c r="AB23" i="29"/>
  <c r="AA23" i="29"/>
  <c r="Z23" i="29"/>
  <c r="Y23" i="29"/>
  <c r="X23" i="29"/>
  <c r="W23" i="29"/>
  <c r="V23" i="29"/>
  <c r="U23" i="29"/>
  <c r="T23" i="29"/>
  <c r="AC20" i="29"/>
  <c r="AB20" i="29"/>
  <c r="AA20" i="29"/>
  <c r="Z20" i="29"/>
  <c r="Y20" i="29"/>
  <c r="X20" i="29"/>
  <c r="W20" i="29"/>
  <c r="V20" i="29"/>
  <c r="U20" i="29"/>
  <c r="T20" i="29"/>
  <c r="AC17" i="29"/>
  <c r="AB17" i="29"/>
  <c r="AA17" i="29"/>
  <c r="Z17" i="29"/>
  <c r="Y17" i="29"/>
  <c r="X17" i="29"/>
  <c r="W17" i="29"/>
  <c r="V17" i="29"/>
  <c r="U17" i="29"/>
  <c r="T17" i="29"/>
  <c r="AD143" i="29" l="1"/>
  <c r="AE105" i="29"/>
  <c r="AE143" i="29"/>
  <c r="F74" i="13"/>
  <c r="AE58" i="29"/>
  <c r="AE68" i="29"/>
  <c r="P68" i="29" s="1"/>
  <c r="F182" i="29" s="1"/>
  <c r="AE71" i="29"/>
  <c r="P71" i="29" s="1"/>
  <c r="F183" i="29" s="1"/>
  <c r="F173" i="31"/>
  <c r="F86" i="13" s="1"/>
  <c r="E55" i="13"/>
  <c r="AD146" i="29"/>
  <c r="AE146" i="29"/>
  <c r="AG146" i="29" s="1"/>
  <c r="AE153" i="29"/>
  <c r="P153" i="29" s="1"/>
  <c r="F191" i="29" s="1"/>
  <c r="AD153" i="29"/>
  <c r="AD150" i="29"/>
  <c r="AE150" i="29"/>
  <c r="AE140" i="29"/>
  <c r="P140" i="29" s="1"/>
  <c r="F188" i="29" s="1"/>
  <c r="AD140" i="29"/>
  <c r="AD99" i="29"/>
  <c r="AD109" i="29"/>
  <c r="AD112" i="29"/>
  <c r="O112" i="29" s="1"/>
  <c r="E187" i="29" s="1"/>
  <c r="AE99" i="29"/>
  <c r="AE109" i="29"/>
  <c r="AE112" i="29"/>
  <c r="AD102" i="29"/>
  <c r="O102" i="29" s="1"/>
  <c r="E185" i="29" s="1"/>
  <c r="AD105" i="29"/>
  <c r="AF105" i="29" s="1"/>
  <c r="AE102" i="29"/>
  <c r="AE64" i="29"/>
  <c r="P64" i="29" s="1"/>
  <c r="AD58" i="29"/>
  <c r="AG58" i="29" s="1"/>
  <c r="AD68" i="29"/>
  <c r="AD71" i="29"/>
  <c r="O71" i="29" s="1"/>
  <c r="E183" i="29" s="1"/>
  <c r="AD61" i="29"/>
  <c r="AD64" i="29"/>
  <c r="AG64" i="29" s="1"/>
  <c r="AE61" i="29"/>
  <c r="P61" i="29" s="1"/>
  <c r="F181" i="29" s="1"/>
  <c r="AE30" i="29"/>
  <c r="P30" i="29" s="1"/>
  <c r="F179" i="29" s="1"/>
  <c r="AD30" i="29"/>
  <c r="O30" i="29" s="1"/>
  <c r="E179" i="29" s="1"/>
  <c r="AE27" i="29"/>
  <c r="P27" i="29" s="1"/>
  <c r="F178" i="29" s="1"/>
  <c r="AD27" i="29"/>
  <c r="AG27" i="29" s="1"/>
  <c r="AD23" i="29"/>
  <c r="O23" i="29" s="1"/>
  <c r="AE23" i="29"/>
  <c r="AF23" i="29" s="1"/>
  <c r="AD20" i="29"/>
  <c r="O20" i="29" s="1"/>
  <c r="E177" i="29" s="1"/>
  <c r="AE20" i="29"/>
  <c r="AD17" i="29"/>
  <c r="AE17" i="29"/>
  <c r="I7" i="30"/>
  <c r="I130" i="30" s="1"/>
  <c r="I7" i="29"/>
  <c r="I130" i="29" s="1"/>
  <c r="O153" i="29"/>
  <c r="E191" i="29" s="1"/>
  <c r="P58" i="29"/>
  <c r="F180" i="29" s="1"/>
  <c r="O68" i="29"/>
  <c r="E182" i="29" s="1"/>
  <c r="AF68" i="29"/>
  <c r="AG105" i="29"/>
  <c r="P105" i="29"/>
  <c r="O143" i="29"/>
  <c r="E189" i="29" s="1"/>
  <c r="AF143" i="29"/>
  <c r="O146" i="29"/>
  <c r="O58" i="29"/>
  <c r="E180" i="29" s="1"/>
  <c r="AF71" i="29"/>
  <c r="AF109" i="29"/>
  <c r="O109" i="29"/>
  <c r="E186" i="29" s="1"/>
  <c r="AG143" i="29"/>
  <c r="P143" i="29"/>
  <c r="F189" i="29" s="1"/>
  <c r="O64" i="29"/>
  <c r="P99" i="29"/>
  <c r="F184" i="29" s="1"/>
  <c r="P109" i="29"/>
  <c r="F186" i="29" s="1"/>
  <c r="AG109" i="29"/>
  <c r="P112" i="29"/>
  <c r="F187" i="29" s="1"/>
  <c r="AF61" i="29"/>
  <c r="O61" i="29"/>
  <c r="E181" i="29" s="1"/>
  <c r="O17" i="29"/>
  <c r="E176" i="29" s="1"/>
  <c r="AG61" i="29"/>
  <c r="O105" i="29"/>
  <c r="P150" i="29"/>
  <c r="F190" i="29" s="1"/>
  <c r="I54" i="29"/>
  <c r="I95" i="29"/>
  <c r="A37" i="13"/>
  <c r="AF150" i="29" l="1"/>
  <c r="AF17" i="29"/>
  <c r="AG102" i="29"/>
  <c r="AF99" i="29"/>
  <c r="AF58" i="29"/>
  <c r="AG20" i="29"/>
  <c r="AF140" i="29"/>
  <c r="AF156" i="29" s="1"/>
  <c r="O156" i="29" s="1"/>
  <c r="E170" i="29" s="1"/>
  <c r="F174" i="29" s="1"/>
  <c r="F47" i="13" s="1"/>
  <c r="AF112" i="29"/>
  <c r="AF115" i="29" s="1"/>
  <c r="O115" i="29" s="1"/>
  <c r="E169" i="29" s="1"/>
  <c r="AG112" i="29"/>
  <c r="AG71" i="29"/>
  <c r="AG68" i="29"/>
  <c r="AF64" i="29"/>
  <c r="AF146" i="29"/>
  <c r="P146" i="29"/>
  <c r="E207" i="29"/>
  <c r="G58" i="28" s="1"/>
  <c r="H190" i="28"/>
  <c r="AG153" i="29"/>
  <c r="AF153" i="29"/>
  <c r="F207" i="29"/>
  <c r="H58" i="28" s="1"/>
  <c r="G190" i="28"/>
  <c r="O150" i="29"/>
  <c r="E190" i="29" s="1"/>
  <c r="AG150" i="29"/>
  <c r="E206" i="29"/>
  <c r="G43" i="28" s="1"/>
  <c r="H175" i="28"/>
  <c r="E205" i="29"/>
  <c r="G44" i="28" s="1"/>
  <c r="H189" i="28"/>
  <c r="F205" i="29"/>
  <c r="H44" i="28" s="1"/>
  <c r="G189" i="28"/>
  <c r="O140" i="29"/>
  <c r="E188" i="29" s="1"/>
  <c r="F204" i="29" s="1"/>
  <c r="H57" i="28" s="1"/>
  <c r="AG140" i="29"/>
  <c r="E204" i="29"/>
  <c r="G57" i="28" s="1"/>
  <c r="H176" i="28"/>
  <c r="F201" i="29"/>
  <c r="H212" i="28" s="1"/>
  <c r="G171" i="28"/>
  <c r="P102" i="29"/>
  <c r="F185" i="29" s="1"/>
  <c r="E203" i="29"/>
  <c r="G226" i="28" s="1"/>
  <c r="H172" i="28"/>
  <c r="F202" i="29"/>
  <c r="H211" i="28" s="1"/>
  <c r="G157" i="28"/>
  <c r="AF102" i="29"/>
  <c r="AG99" i="29"/>
  <c r="AG115" i="29" s="1"/>
  <c r="P115" i="29" s="1"/>
  <c r="F169" i="29" s="1"/>
  <c r="E202" i="29"/>
  <c r="G211" i="28" s="1"/>
  <c r="H157" i="28"/>
  <c r="E200" i="29"/>
  <c r="G225" i="28" s="1"/>
  <c r="H158" i="28"/>
  <c r="O99" i="29"/>
  <c r="E184" i="29" s="1"/>
  <c r="F203" i="29"/>
  <c r="H226" i="28" s="1"/>
  <c r="G172" i="28"/>
  <c r="F199" i="29"/>
  <c r="H146" i="28" s="1"/>
  <c r="G252" i="28"/>
  <c r="E197" i="29"/>
  <c r="G132" i="28" s="1"/>
  <c r="H251" i="28"/>
  <c r="F198" i="29"/>
  <c r="H131" i="28" s="1"/>
  <c r="G237" i="28"/>
  <c r="F197" i="29"/>
  <c r="H132" i="28" s="1"/>
  <c r="G251" i="28"/>
  <c r="F196" i="29"/>
  <c r="H145" i="28" s="1"/>
  <c r="G238" i="28"/>
  <c r="E199" i="29"/>
  <c r="G146" i="28" s="1"/>
  <c r="H252" i="28"/>
  <c r="E198" i="29"/>
  <c r="G131" i="28" s="1"/>
  <c r="H237" i="28"/>
  <c r="E196" i="29"/>
  <c r="G145" i="28" s="1"/>
  <c r="H238" i="28"/>
  <c r="AF30" i="29"/>
  <c r="AG30" i="29"/>
  <c r="F195" i="29"/>
  <c r="H108" i="28" s="1"/>
  <c r="G80" i="28"/>
  <c r="E195" i="29"/>
  <c r="G108" i="28" s="1"/>
  <c r="H80" i="28"/>
  <c r="AF27" i="29"/>
  <c r="O27" i="29"/>
  <c r="E178" i="29" s="1"/>
  <c r="E194" i="29"/>
  <c r="G93" i="28" s="1"/>
  <c r="H65" i="28"/>
  <c r="AG23" i="29"/>
  <c r="P23" i="29"/>
  <c r="AF20" i="29"/>
  <c r="F193" i="29"/>
  <c r="H94" i="28" s="1"/>
  <c r="G79" i="28"/>
  <c r="P20" i="29"/>
  <c r="F177" i="29" s="1"/>
  <c r="AG17" i="29"/>
  <c r="P17" i="29"/>
  <c r="F176" i="29" s="1"/>
  <c r="E192" i="29" s="1"/>
  <c r="G107" i="28" s="1"/>
  <c r="F192" i="29"/>
  <c r="H107" i="28" s="1"/>
  <c r="G66" i="28"/>
  <c r="I89" i="30"/>
  <c r="I48" i="30"/>
  <c r="I89" i="29"/>
  <c r="I48" i="29"/>
  <c r="AF74" i="29"/>
  <c r="O74" i="29" s="1"/>
  <c r="E168" i="29" s="1"/>
  <c r="AG74" i="29"/>
  <c r="P74" i="29" s="1"/>
  <c r="F168" i="29" s="1"/>
  <c r="AF33" i="29" l="1"/>
  <c r="O33" i="29" s="1"/>
  <c r="E167" i="29" s="1"/>
  <c r="F171" i="29" s="1"/>
  <c r="F65" i="13" s="1"/>
  <c r="AG156" i="29"/>
  <c r="P156" i="29" s="1"/>
  <c r="F170" i="29" s="1"/>
  <c r="E78" i="13"/>
  <c r="F206" i="29"/>
  <c r="H43" i="28" s="1"/>
  <c r="G175" i="28"/>
  <c r="G176" i="28"/>
  <c r="E174" i="29"/>
  <c r="E47" i="13" s="1"/>
  <c r="F78" i="13"/>
  <c r="F173" i="29"/>
  <c r="F89" i="13" s="1"/>
  <c r="E76" i="13"/>
  <c r="F200" i="29"/>
  <c r="H225" i="28" s="1"/>
  <c r="G158" i="28"/>
  <c r="E201" i="29"/>
  <c r="G212" i="28" s="1"/>
  <c r="H171" i="28"/>
  <c r="E173" i="29"/>
  <c r="E89" i="13" s="1"/>
  <c r="F76" i="13"/>
  <c r="E172" i="29"/>
  <c r="E63" i="13" s="1"/>
  <c r="F94" i="13"/>
  <c r="F172" i="29"/>
  <c r="F63" i="13" s="1"/>
  <c r="E94" i="13"/>
  <c r="F194" i="29"/>
  <c r="H93" i="28" s="1"/>
  <c r="G65" i="28"/>
  <c r="AG33" i="29"/>
  <c r="P33" i="29" s="1"/>
  <c r="F167" i="29" s="1"/>
  <c r="E171" i="29" s="1"/>
  <c r="E65" i="13" s="1"/>
  <c r="E52" i="13"/>
  <c r="E193" i="29"/>
  <c r="G94" i="28" s="1"/>
  <c r="H79" i="28"/>
  <c r="H66" i="28"/>
  <c r="A29" i="13"/>
  <c r="F52" i="13" l="1"/>
  <c r="I9" i="9" l="1"/>
  <c r="I132" i="9"/>
  <c r="AC153" i="9"/>
  <c r="AB153" i="9"/>
  <c r="AA153" i="9"/>
  <c r="Z153" i="9"/>
  <c r="Y153" i="9"/>
  <c r="X153" i="9"/>
  <c r="W153" i="9"/>
  <c r="V153" i="9"/>
  <c r="U153" i="9"/>
  <c r="T153" i="9"/>
  <c r="AC150" i="9"/>
  <c r="AB150" i="9"/>
  <c r="AA150" i="9"/>
  <c r="Z150" i="9"/>
  <c r="Y150" i="9"/>
  <c r="X150" i="9"/>
  <c r="W150" i="9"/>
  <c r="V150" i="9"/>
  <c r="U150" i="9"/>
  <c r="T150" i="9"/>
  <c r="AC146" i="9"/>
  <c r="AB146" i="9"/>
  <c r="AA146" i="9"/>
  <c r="Z146" i="9"/>
  <c r="Y146" i="9"/>
  <c r="X146" i="9"/>
  <c r="W146" i="9"/>
  <c r="V146" i="9"/>
  <c r="U146" i="9"/>
  <c r="T146" i="9"/>
  <c r="AC143" i="9"/>
  <c r="AB143" i="9"/>
  <c r="AA143" i="9"/>
  <c r="Z143" i="9"/>
  <c r="Y143" i="9"/>
  <c r="X143" i="9"/>
  <c r="W143" i="9"/>
  <c r="V143" i="9"/>
  <c r="U143" i="9"/>
  <c r="T143" i="9"/>
  <c r="AC140" i="9"/>
  <c r="AB140" i="9"/>
  <c r="AA140" i="9"/>
  <c r="Z140" i="9"/>
  <c r="Y140" i="9"/>
  <c r="X140" i="9"/>
  <c r="W140" i="9"/>
  <c r="V140" i="9"/>
  <c r="U140" i="9"/>
  <c r="T140" i="9"/>
  <c r="T58" i="9"/>
  <c r="T61" i="9"/>
  <c r="T64" i="9"/>
  <c r="I50" i="15"/>
  <c r="H50" i="15"/>
  <c r="F50" i="15"/>
  <c r="C132" i="34" s="1"/>
  <c r="D50" i="15"/>
  <c r="A132" i="34" s="1"/>
  <c r="I49" i="15"/>
  <c r="H49" i="15"/>
  <c r="F49" i="15"/>
  <c r="C91" i="34" s="1"/>
  <c r="D49" i="15"/>
  <c r="A91" i="34" s="1"/>
  <c r="I48" i="15"/>
  <c r="H48" i="15"/>
  <c r="F48" i="15"/>
  <c r="C50" i="34" s="1"/>
  <c r="D48" i="15"/>
  <c r="A50" i="34" s="1"/>
  <c r="I47" i="15"/>
  <c r="H47" i="15"/>
  <c r="F47" i="15"/>
  <c r="C9" i="34" s="1"/>
  <c r="D47" i="15"/>
  <c r="A9" i="34" s="1"/>
  <c r="I43" i="15"/>
  <c r="H43" i="15"/>
  <c r="F43" i="15"/>
  <c r="D43" i="15"/>
  <c r="I42" i="15"/>
  <c r="H42" i="15"/>
  <c r="F42" i="15"/>
  <c r="D42" i="15"/>
  <c r="I41" i="15"/>
  <c r="H41" i="15"/>
  <c r="F41" i="15"/>
  <c r="D41" i="15"/>
  <c r="I40" i="15"/>
  <c r="H40" i="15"/>
  <c r="F40" i="15"/>
  <c r="D40" i="15"/>
  <c r="F36" i="15"/>
  <c r="D36" i="15"/>
  <c r="F35" i="15"/>
  <c r="D35" i="15"/>
  <c r="F34" i="15"/>
  <c r="D34" i="15"/>
  <c r="F33" i="15"/>
  <c r="D33" i="15"/>
  <c r="F29" i="15"/>
  <c r="D29" i="15"/>
  <c r="F28" i="15"/>
  <c r="D28" i="15"/>
  <c r="F27" i="15"/>
  <c r="D27" i="15"/>
  <c r="F26" i="15"/>
  <c r="D26" i="15"/>
  <c r="I36" i="15"/>
  <c r="H36" i="15"/>
  <c r="I35" i="15"/>
  <c r="H35" i="15"/>
  <c r="I34" i="15"/>
  <c r="H34" i="15"/>
  <c r="I33" i="15"/>
  <c r="H33" i="15"/>
  <c r="I29" i="15"/>
  <c r="H29" i="15"/>
  <c r="I28" i="15"/>
  <c r="H28" i="15"/>
  <c r="I27" i="15"/>
  <c r="H27" i="15"/>
  <c r="I26" i="15"/>
  <c r="H26" i="15"/>
  <c r="I22" i="15"/>
  <c r="H22" i="15"/>
  <c r="I21" i="15"/>
  <c r="H21" i="15"/>
  <c r="I20" i="15"/>
  <c r="H20" i="15"/>
  <c r="I19" i="15"/>
  <c r="H19" i="15"/>
  <c r="F22" i="15"/>
  <c r="D22" i="15"/>
  <c r="F21" i="15"/>
  <c r="D21" i="15"/>
  <c r="F20" i="15"/>
  <c r="D20" i="15"/>
  <c r="F19" i="15"/>
  <c r="D19" i="15"/>
  <c r="F15" i="15"/>
  <c r="D15" i="15"/>
  <c r="F14" i="15"/>
  <c r="D14" i="15"/>
  <c r="F13" i="15"/>
  <c r="D13" i="15"/>
  <c r="F12" i="15"/>
  <c r="D12" i="15"/>
  <c r="I15" i="15"/>
  <c r="H15" i="15"/>
  <c r="I14" i="15"/>
  <c r="H14" i="15"/>
  <c r="I13" i="15"/>
  <c r="H13" i="15"/>
  <c r="I12" i="15"/>
  <c r="H12" i="15"/>
  <c r="H6" i="15"/>
  <c r="I6" i="15"/>
  <c r="H7" i="15"/>
  <c r="I7" i="15"/>
  <c r="H8" i="15"/>
  <c r="I8" i="15"/>
  <c r="I5" i="15"/>
  <c r="H5" i="15"/>
  <c r="D6" i="15"/>
  <c r="F6" i="15"/>
  <c r="D7" i="15"/>
  <c r="F7" i="15"/>
  <c r="D8" i="15"/>
  <c r="F8" i="15"/>
  <c r="F5" i="15"/>
  <c r="D5" i="15"/>
  <c r="I11" i="33" l="1"/>
  <c r="I52" i="33" s="1"/>
  <c r="I11" i="34"/>
  <c r="I52" i="34" s="1"/>
  <c r="C50" i="33"/>
  <c r="C132" i="33"/>
  <c r="A50" i="33"/>
  <c r="A9" i="33"/>
  <c r="A91" i="33"/>
  <c r="C9" i="33"/>
  <c r="C91" i="33"/>
  <c r="A132" i="33"/>
  <c r="C91" i="32"/>
  <c r="A132" i="32"/>
  <c r="C132" i="32"/>
  <c r="A9" i="32"/>
  <c r="C9" i="32"/>
  <c r="A50" i="32"/>
  <c r="C50" i="32"/>
  <c r="A91" i="32"/>
  <c r="C91" i="31"/>
  <c r="A132" i="31"/>
  <c r="C132" i="31"/>
  <c r="A9" i="31"/>
  <c r="C9" i="31"/>
  <c r="A50" i="31"/>
  <c r="C50" i="31"/>
  <c r="A91" i="31"/>
  <c r="C91" i="30"/>
  <c r="A132" i="30"/>
  <c r="C132" i="30"/>
  <c r="A9" i="30"/>
  <c r="C9" i="30"/>
  <c r="A50" i="30"/>
  <c r="C50" i="30"/>
  <c r="A91" i="30"/>
  <c r="C9" i="29"/>
  <c r="C91" i="29"/>
  <c r="A132" i="29"/>
  <c r="R141" i="29" s="1"/>
  <c r="C132" i="29"/>
  <c r="R144" i="29" s="1"/>
  <c r="A9" i="29"/>
  <c r="A50" i="29"/>
  <c r="C50" i="29"/>
  <c r="A91" i="29"/>
  <c r="I11" i="29"/>
  <c r="AE153" i="9"/>
  <c r="AD153" i="9"/>
  <c r="AF153" i="9" s="1"/>
  <c r="AD150" i="9"/>
  <c r="O150" i="9" s="1"/>
  <c r="E190" i="9" s="1"/>
  <c r="G35" i="28" s="1"/>
  <c r="AE150" i="9"/>
  <c r="AE146" i="9"/>
  <c r="AD146" i="9"/>
  <c r="AD143" i="9"/>
  <c r="AE143" i="9"/>
  <c r="AE140" i="9"/>
  <c r="J22" i="15"/>
  <c r="J43" i="15"/>
  <c r="J8" i="15"/>
  <c r="J21" i="15"/>
  <c r="A132" i="9"/>
  <c r="C132" i="9"/>
  <c r="D174" i="9" s="1"/>
  <c r="A50" i="13" s="1"/>
  <c r="AD140" i="9"/>
  <c r="P153" i="9"/>
  <c r="F191" i="9" s="1"/>
  <c r="H50" i="28" s="1"/>
  <c r="P140" i="9"/>
  <c r="F188" i="9" s="1"/>
  <c r="H36" i="28" s="1"/>
  <c r="J19" i="15"/>
  <c r="J20" i="15"/>
  <c r="J34" i="15"/>
  <c r="J40" i="15"/>
  <c r="J50" i="15"/>
  <c r="J49" i="15"/>
  <c r="J48" i="15"/>
  <c r="J47" i="15"/>
  <c r="J42" i="15"/>
  <c r="J41" i="15"/>
  <c r="J36" i="15"/>
  <c r="J35" i="15"/>
  <c r="J33" i="15"/>
  <c r="J28" i="15"/>
  <c r="J27" i="15"/>
  <c r="J26" i="15"/>
  <c r="J29" i="15"/>
  <c r="J15" i="15"/>
  <c r="J13" i="15"/>
  <c r="J12" i="15"/>
  <c r="J14" i="15"/>
  <c r="AG143" i="9" l="1"/>
  <c r="AF146" i="9"/>
  <c r="I93" i="33"/>
  <c r="I134" i="33"/>
  <c r="O153" i="9"/>
  <c r="E191" i="9" s="1"/>
  <c r="G50" i="28" s="1"/>
  <c r="AG146" i="9"/>
  <c r="I134" i="34"/>
  <c r="I93" i="34"/>
  <c r="R18" i="34"/>
  <c r="R17" i="34"/>
  <c r="D167" i="34"/>
  <c r="A79" i="13" s="1"/>
  <c r="R141" i="34"/>
  <c r="R140" i="34"/>
  <c r="D170" i="34"/>
  <c r="A87" i="13" s="1"/>
  <c r="R59" i="34"/>
  <c r="R58" i="34"/>
  <c r="D168" i="34"/>
  <c r="A92" i="13" s="1"/>
  <c r="D173" i="34"/>
  <c r="A67" i="13" s="1"/>
  <c r="R103" i="34"/>
  <c r="R102" i="34"/>
  <c r="D174" i="34"/>
  <c r="A62" i="13" s="1"/>
  <c r="R144" i="34"/>
  <c r="R143" i="34"/>
  <c r="R143" i="29"/>
  <c r="D207" i="29" s="1"/>
  <c r="A58" i="28" s="1"/>
  <c r="D171" i="34"/>
  <c r="A54" i="13" s="1"/>
  <c r="R21" i="34"/>
  <c r="R20" i="34"/>
  <c r="D172" i="34"/>
  <c r="A49" i="13" s="1"/>
  <c r="R62" i="34"/>
  <c r="R61" i="34"/>
  <c r="D169" i="34"/>
  <c r="A74" i="13" s="1"/>
  <c r="R100" i="34"/>
  <c r="R99" i="34"/>
  <c r="R59" i="33"/>
  <c r="R58" i="33"/>
  <c r="D168" i="33"/>
  <c r="A69" i="13" s="1"/>
  <c r="D174" i="33"/>
  <c r="A93" i="13" s="1"/>
  <c r="R144" i="33"/>
  <c r="R143" i="33"/>
  <c r="D169" i="33"/>
  <c r="A46" i="13" s="1"/>
  <c r="R100" i="33"/>
  <c r="R99" i="33"/>
  <c r="R141" i="33"/>
  <c r="R140" i="33"/>
  <c r="D170" i="33"/>
  <c r="A56" i="13" s="1"/>
  <c r="D171" i="33"/>
  <c r="A80" i="13" s="1"/>
  <c r="R21" i="33"/>
  <c r="R20" i="33"/>
  <c r="D172" i="33"/>
  <c r="A88" i="13" s="1"/>
  <c r="R62" i="33"/>
  <c r="R61" i="33"/>
  <c r="D173" i="33"/>
  <c r="A71" i="13" s="1"/>
  <c r="R103" i="33"/>
  <c r="R102" i="33"/>
  <c r="D167" i="33"/>
  <c r="A61" i="13" s="1"/>
  <c r="R18" i="33"/>
  <c r="R17" i="33"/>
  <c r="R59" i="32"/>
  <c r="R58" i="32"/>
  <c r="D168" i="32"/>
  <c r="A59" i="13" s="1"/>
  <c r="D169" i="32"/>
  <c r="A72" i="13" s="1"/>
  <c r="R100" i="32"/>
  <c r="R99" i="32"/>
  <c r="D174" i="32"/>
  <c r="A97" i="13" s="1"/>
  <c r="R144" i="32"/>
  <c r="R143" i="32"/>
  <c r="D171" i="32"/>
  <c r="A48" i="13" s="1"/>
  <c r="R21" i="32"/>
  <c r="R20" i="32"/>
  <c r="R141" i="32"/>
  <c r="R140" i="32"/>
  <c r="D170" i="32"/>
  <c r="A84" i="13" s="1"/>
  <c r="D172" i="32"/>
  <c r="A66" i="13" s="1"/>
  <c r="R62" i="32"/>
  <c r="R61" i="32"/>
  <c r="D173" i="32"/>
  <c r="A53" i="13" s="1"/>
  <c r="R103" i="32"/>
  <c r="R102" i="32"/>
  <c r="R18" i="32"/>
  <c r="R17" i="32"/>
  <c r="D167" i="32"/>
  <c r="A85" i="13" s="1"/>
  <c r="R59" i="31"/>
  <c r="R58" i="31"/>
  <c r="D168" i="31"/>
  <c r="A44" i="13" s="1"/>
  <c r="D169" i="31"/>
  <c r="A55" i="13" s="1"/>
  <c r="R100" i="31"/>
  <c r="R99" i="31"/>
  <c r="D174" i="31"/>
  <c r="A77" i="13" s="1"/>
  <c r="R144" i="31"/>
  <c r="R143" i="31"/>
  <c r="D174" i="29"/>
  <c r="A47" i="13" s="1"/>
  <c r="D171" i="31"/>
  <c r="A81" i="13" s="1"/>
  <c r="R21" i="31"/>
  <c r="R20" i="31"/>
  <c r="R141" i="31"/>
  <c r="R140" i="31"/>
  <c r="D170" i="31"/>
  <c r="A96" i="13" s="1"/>
  <c r="D172" i="31"/>
  <c r="A57" i="13" s="1"/>
  <c r="R62" i="31"/>
  <c r="R61" i="31"/>
  <c r="D173" i="31"/>
  <c r="A86" i="13" s="1"/>
  <c r="R103" i="31"/>
  <c r="R102" i="31"/>
  <c r="D167" i="31"/>
  <c r="A68" i="13" s="1"/>
  <c r="R18" i="31"/>
  <c r="R17" i="31"/>
  <c r="R141" i="30"/>
  <c r="R140" i="30"/>
  <c r="D170" i="30"/>
  <c r="A82" i="13" s="1"/>
  <c r="D170" i="29"/>
  <c r="A78" i="13" s="1"/>
  <c r="R58" i="30"/>
  <c r="R59" i="30"/>
  <c r="D168" i="30"/>
  <c r="A58" i="13" s="1"/>
  <c r="R140" i="29"/>
  <c r="D190" i="29" s="1"/>
  <c r="A175" i="28" s="1"/>
  <c r="D169" i="30"/>
  <c r="A64" i="13" s="1"/>
  <c r="R100" i="30"/>
  <c r="R99" i="30"/>
  <c r="D173" i="30"/>
  <c r="A45" i="13" s="1"/>
  <c r="R103" i="30"/>
  <c r="R102" i="30"/>
  <c r="R18" i="30"/>
  <c r="D167" i="30"/>
  <c r="A91" i="13" s="1"/>
  <c r="R17" i="30"/>
  <c r="D172" i="30"/>
  <c r="A51" i="13" s="1"/>
  <c r="R62" i="30"/>
  <c r="R61" i="30"/>
  <c r="D174" i="30"/>
  <c r="A75" i="13" s="1"/>
  <c r="R144" i="30"/>
  <c r="R143" i="30"/>
  <c r="R20" i="30"/>
  <c r="D171" i="30"/>
  <c r="A98" i="13" s="1"/>
  <c r="R21" i="30"/>
  <c r="I134" i="29"/>
  <c r="I52" i="29"/>
  <c r="I93" i="29"/>
  <c r="D173" i="29"/>
  <c r="A89" i="13" s="1"/>
  <c r="R103" i="29"/>
  <c r="R102" i="29"/>
  <c r="D205" i="29"/>
  <c r="A44" i="28" s="1"/>
  <c r="R148" i="29"/>
  <c r="D171" i="29"/>
  <c r="A65" i="13" s="1"/>
  <c r="R21" i="29"/>
  <c r="R20" i="29"/>
  <c r="D169" i="29"/>
  <c r="A76" i="13" s="1"/>
  <c r="R100" i="29"/>
  <c r="R99" i="29"/>
  <c r="D189" i="29"/>
  <c r="A189" i="28" s="1"/>
  <c r="R147" i="29"/>
  <c r="R18" i="29"/>
  <c r="R17" i="29"/>
  <c r="D167" i="29"/>
  <c r="A52" i="13" s="1"/>
  <c r="D172" i="29"/>
  <c r="A63" i="13" s="1"/>
  <c r="R62" i="29"/>
  <c r="R61" i="29"/>
  <c r="R59" i="29"/>
  <c r="R58" i="29"/>
  <c r="D168" i="29"/>
  <c r="A94" i="13" s="1"/>
  <c r="F206" i="9"/>
  <c r="H63" i="28" s="1"/>
  <c r="E204" i="9"/>
  <c r="G77" i="28" s="1"/>
  <c r="E207" i="9"/>
  <c r="G78" i="28" s="1"/>
  <c r="F207" i="9"/>
  <c r="H78" i="28" s="1"/>
  <c r="AG153" i="9"/>
  <c r="AF150" i="9"/>
  <c r="P150" i="9"/>
  <c r="F190" i="9" s="1"/>
  <c r="H35" i="28" s="1"/>
  <c r="AG150" i="9"/>
  <c r="O146" i="9"/>
  <c r="P146" i="9"/>
  <c r="AF143" i="9"/>
  <c r="O143" i="9"/>
  <c r="E189" i="9" s="1"/>
  <c r="G49" i="28" s="1"/>
  <c r="P143" i="9"/>
  <c r="F189" i="9" s="1"/>
  <c r="H49" i="28" s="1"/>
  <c r="AG140" i="9"/>
  <c r="R144" i="9"/>
  <c r="R143" i="9"/>
  <c r="R140" i="9"/>
  <c r="R146" i="9" s="1"/>
  <c r="D170" i="9"/>
  <c r="A43" i="13" s="1"/>
  <c r="R141" i="9"/>
  <c r="O140" i="9"/>
  <c r="E188" i="9" s="1"/>
  <c r="G36" i="28" s="1"/>
  <c r="AF140" i="9"/>
  <c r="R149" i="29" l="1"/>
  <c r="D180" i="34"/>
  <c r="A232" i="28" s="1"/>
  <c r="D182" i="34"/>
  <c r="A231" i="28" s="1"/>
  <c r="R64" i="34"/>
  <c r="D188" i="29"/>
  <c r="A176" i="28" s="1"/>
  <c r="R149" i="34"/>
  <c r="D207" i="34"/>
  <c r="A144" i="28" s="1"/>
  <c r="D204" i="34"/>
  <c r="A143" i="28" s="1"/>
  <c r="D181" i="34"/>
  <c r="A245" i="28" s="1"/>
  <c r="D183" i="34"/>
  <c r="A246" i="28" s="1"/>
  <c r="R65" i="34"/>
  <c r="R67" i="34"/>
  <c r="D199" i="34"/>
  <c r="A62" i="28" s="1"/>
  <c r="D196" i="34"/>
  <c r="A61" i="28" s="1"/>
  <c r="D205" i="34"/>
  <c r="A130" i="28" s="1"/>
  <c r="R148" i="34"/>
  <c r="D206" i="34"/>
  <c r="A129" i="28" s="1"/>
  <c r="D185" i="34"/>
  <c r="A165" i="28" s="1"/>
  <c r="R106" i="34"/>
  <c r="D187" i="34"/>
  <c r="A166" i="28" s="1"/>
  <c r="D197" i="34"/>
  <c r="A48" i="28" s="1"/>
  <c r="R66" i="34"/>
  <c r="D198" i="34"/>
  <c r="A47" i="28" s="1"/>
  <c r="D188" i="34"/>
  <c r="A210" i="28" s="1"/>
  <c r="R146" i="34"/>
  <c r="D190" i="34"/>
  <c r="A209" i="28" s="1"/>
  <c r="R108" i="34"/>
  <c r="D200" i="34"/>
  <c r="A111" i="28" s="1"/>
  <c r="D203" i="34"/>
  <c r="A112" i="28" s="1"/>
  <c r="D189" i="34"/>
  <c r="A223" i="28" s="1"/>
  <c r="D191" i="34"/>
  <c r="A224" i="28" s="1"/>
  <c r="R147" i="34"/>
  <c r="R26" i="34"/>
  <c r="D192" i="34"/>
  <c r="A85" i="28" s="1"/>
  <c r="D195" i="34"/>
  <c r="A86" i="28" s="1"/>
  <c r="D202" i="34"/>
  <c r="A97" i="28" s="1"/>
  <c r="R107" i="34"/>
  <c r="D201" i="34"/>
  <c r="A98" i="28" s="1"/>
  <c r="D194" i="34"/>
  <c r="A71" i="28" s="1"/>
  <c r="R25" i="34"/>
  <c r="D193" i="34"/>
  <c r="A72" i="28" s="1"/>
  <c r="D178" i="34"/>
  <c r="A177" i="28" s="1"/>
  <c r="D176" i="34"/>
  <c r="A178" i="28" s="1"/>
  <c r="R23" i="34"/>
  <c r="D191" i="29"/>
  <c r="A190" i="28" s="1"/>
  <c r="D186" i="34"/>
  <c r="A151" i="28" s="1"/>
  <c r="R105" i="34"/>
  <c r="D184" i="34"/>
  <c r="A152" i="28" s="1"/>
  <c r="R24" i="34"/>
  <c r="D177" i="34"/>
  <c r="A191" i="28" s="1"/>
  <c r="D179" i="34"/>
  <c r="A192" i="28" s="1"/>
  <c r="D178" i="33"/>
  <c r="A127" i="28" s="1"/>
  <c r="D176" i="33"/>
  <c r="A128" i="28" s="1"/>
  <c r="R23" i="33"/>
  <c r="R106" i="33"/>
  <c r="D185" i="33"/>
  <c r="A55" i="28" s="1"/>
  <c r="D187" i="33"/>
  <c r="A56" i="28" s="1"/>
  <c r="D177" i="33"/>
  <c r="A141" i="28" s="1"/>
  <c r="R24" i="33"/>
  <c r="D179" i="33"/>
  <c r="A142" i="28" s="1"/>
  <c r="R26" i="33"/>
  <c r="D192" i="33"/>
  <c r="A195" i="28" s="1"/>
  <c r="D195" i="33"/>
  <c r="A196" i="28" s="1"/>
  <c r="D194" i="33"/>
  <c r="A181" i="28" s="1"/>
  <c r="R25" i="33"/>
  <c r="D193" i="33"/>
  <c r="A182" i="28" s="1"/>
  <c r="R149" i="33"/>
  <c r="D207" i="33"/>
  <c r="A248" i="28" s="1"/>
  <c r="D204" i="33"/>
  <c r="A247" i="28" s="1"/>
  <c r="R108" i="33"/>
  <c r="D200" i="33"/>
  <c r="A161" i="28" s="1"/>
  <c r="D203" i="33"/>
  <c r="A162" i="28" s="1"/>
  <c r="D205" i="33"/>
  <c r="A234" i="28" s="1"/>
  <c r="R148" i="33"/>
  <c r="D206" i="33"/>
  <c r="A233" i="28" s="1"/>
  <c r="D202" i="33"/>
  <c r="A147" i="28" s="1"/>
  <c r="R107" i="33"/>
  <c r="D201" i="33"/>
  <c r="A148" i="28" s="1"/>
  <c r="D188" i="33"/>
  <c r="A76" i="28" s="1"/>
  <c r="D190" i="33"/>
  <c r="A75" i="28" s="1"/>
  <c r="R146" i="33"/>
  <c r="R67" i="33"/>
  <c r="D199" i="33"/>
  <c r="A222" i="28" s="1"/>
  <c r="D196" i="33"/>
  <c r="A221" i="28" s="1"/>
  <c r="D189" i="33"/>
  <c r="A89" i="28" s="1"/>
  <c r="D191" i="33"/>
  <c r="A90" i="28" s="1"/>
  <c r="R147" i="33"/>
  <c r="R64" i="33"/>
  <c r="D180" i="33"/>
  <c r="A102" i="28" s="1"/>
  <c r="D182" i="33"/>
  <c r="A101" i="28" s="1"/>
  <c r="D197" i="33"/>
  <c r="A208" i="28" s="1"/>
  <c r="R66" i="33"/>
  <c r="D198" i="33"/>
  <c r="A207" i="28" s="1"/>
  <c r="D184" i="33"/>
  <c r="A42" i="28" s="1"/>
  <c r="D186" i="33"/>
  <c r="A41" i="28" s="1"/>
  <c r="R105" i="33"/>
  <c r="D181" i="33"/>
  <c r="A115" i="28" s="1"/>
  <c r="D183" i="33"/>
  <c r="A116" i="28" s="1"/>
  <c r="R65" i="33"/>
  <c r="D205" i="32"/>
  <c r="A242" i="28" s="1"/>
  <c r="R148" i="32"/>
  <c r="D206" i="32"/>
  <c r="A241" i="28" s="1"/>
  <c r="D178" i="32"/>
  <c r="A203" i="28" s="1"/>
  <c r="R23" i="32"/>
  <c r="D176" i="32"/>
  <c r="A204" i="28" s="1"/>
  <c r="R24" i="32"/>
  <c r="D177" i="32"/>
  <c r="A217" i="28" s="1"/>
  <c r="D179" i="32"/>
  <c r="A218" i="28" s="1"/>
  <c r="D188" i="32"/>
  <c r="A188" i="28" s="1"/>
  <c r="R146" i="32"/>
  <c r="D190" i="32"/>
  <c r="A187" i="28" s="1"/>
  <c r="D186" i="32"/>
  <c r="A149" i="28" s="1"/>
  <c r="D184" i="32"/>
  <c r="A150" i="28" s="1"/>
  <c r="R105" i="32"/>
  <c r="R108" i="32"/>
  <c r="D200" i="32"/>
  <c r="A83" i="28" s="1"/>
  <c r="D203" i="32"/>
  <c r="A84" i="28" s="1"/>
  <c r="D189" i="32"/>
  <c r="A201" i="28" s="1"/>
  <c r="D191" i="32"/>
  <c r="A202" i="28" s="1"/>
  <c r="R147" i="32"/>
  <c r="R106" i="32"/>
  <c r="D185" i="32"/>
  <c r="A163" i="28" s="1"/>
  <c r="D187" i="32"/>
  <c r="A164" i="28" s="1"/>
  <c r="D202" i="32"/>
  <c r="A69" i="28" s="1"/>
  <c r="R107" i="32"/>
  <c r="D201" i="32"/>
  <c r="A70" i="28" s="1"/>
  <c r="D192" i="32"/>
  <c r="A59" i="28" s="1"/>
  <c r="R26" i="32"/>
  <c r="D195" i="32"/>
  <c r="A60" i="28" s="1"/>
  <c r="D194" i="32"/>
  <c r="A45" i="28" s="1"/>
  <c r="R25" i="32"/>
  <c r="D193" i="32"/>
  <c r="A46" i="28" s="1"/>
  <c r="R67" i="32"/>
  <c r="D199" i="32"/>
  <c r="A110" i="28" s="1"/>
  <c r="D196" i="32"/>
  <c r="A109" i="28" s="1"/>
  <c r="D180" i="32"/>
  <c r="A124" i="28" s="1"/>
  <c r="R64" i="32"/>
  <c r="D182" i="32"/>
  <c r="A123" i="28" s="1"/>
  <c r="D197" i="32"/>
  <c r="A96" i="28" s="1"/>
  <c r="R66" i="32"/>
  <c r="D198" i="32"/>
  <c r="A95" i="28" s="1"/>
  <c r="R149" i="32"/>
  <c r="D207" i="32"/>
  <c r="A256" i="28" s="1"/>
  <c r="D204" i="32"/>
  <c r="A255" i="28" s="1"/>
  <c r="D181" i="32"/>
  <c r="A137" i="28" s="1"/>
  <c r="D183" i="32"/>
  <c r="A138" i="28" s="1"/>
  <c r="R65" i="32"/>
  <c r="R24" i="31"/>
  <c r="D177" i="31"/>
  <c r="A113" i="28" s="1"/>
  <c r="D179" i="31"/>
  <c r="A114" i="28" s="1"/>
  <c r="D205" i="31"/>
  <c r="A160" i="28" s="1"/>
  <c r="R148" i="31"/>
  <c r="D206" i="31"/>
  <c r="A159" i="28" s="1"/>
  <c r="D188" i="31"/>
  <c r="A240" i="28" s="1"/>
  <c r="R146" i="31"/>
  <c r="D190" i="31"/>
  <c r="A239" i="28" s="1"/>
  <c r="R108" i="31"/>
  <c r="D200" i="31"/>
  <c r="A219" i="28" s="1"/>
  <c r="D203" i="31"/>
  <c r="A220" i="28" s="1"/>
  <c r="D189" i="31"/>
  <c r="A253" i="28" s="1"/>
  <c r="D191" i="31"/>
  <c r="A254" i="28" s="1"/>
  <c r="R147" i="31"/>
  <c r="D186" i="31"/>
  <c r="A73" i="28" s="1"/>
  <c r="R105" i="31"/>
  <c r="D184" i="31"/>
  <c r="A74" i="28" s="1"/>
  <c r="D202" i="31"/>
  <c r="A205" i="28" s="1"/>
  <c r="R107" i="31"/>
  <c r="D201" i="31"/>
  <c r="A206" i="28" s="1"/>
  <c r="R26" i="31"/>
  <c r="D192" i="31"/>
  <c r="A193" i="28" s="1"/>
  <c r="D195" i="31"/>
  <c r="A194" i="28" s="1"/>
  <c r="R106" i="31"/>
  <c r="D185" i="31"/>
  <c r="A87" i="28" s="1"/>
  <c r="D187" i="31"/>
  <c r="A88" i="28" s="1"/>
  <c r="D194" i="31"/>
  <c r="A179" i="28" s="1"/>
  <c r="R25" i="31"/>
  <c r="D193" i="31"/>
  <c r="A180" i="28" s="1"/>
  <c r="R67" i="31"/>
  <c r="D199" i="31"/>
  <c r="A134" i="28" s="1"/>
  <c r="D196" i="31"/>
  <c r="A133" i="28" s="1"/>
  <c r="D197" i="31"/>
  <c r="A120" i="28" s="1"/>
  <c r="R66" i="31"/>
  <c r="D198" i="31"/>
  <c r="A119" i="28" s="1"/>
  <c r="R64" i="31"/>
  <c r="D180" i="31"/>
  <c r="A40" i="28" s="1"/>
  <c r="D182" i="31"/>
  <c r="A39" i="28" s="1"/>
  <c r="D178" i="31"/>
  <c r="A99" i="28" s="1"/>
  <c r="D176" i="31"/>
  <c r="A100" i="28" s="1"/>
  <c r="R23" i="31"/>
  <c r="R149" i="31"/>
  <c r="D207" i="31"/>
  <c r="A174" i="28" s="1"/>
  <c r="D204" i="31"/>
  <c r="A173" i="28" s="1"/>
  <c r="D181" i="31"/>
  <c r="A53" i="28" s="1"/>
  <c r="D183" i="31"/>
  <c r="A54" i="28" s="1"/>
  <c r="R65" i="31"/>
  <c r="D179" i="30"/>
  <c r="A230" i="28" s="1"/>
  <c r="D177" i="30"/>
  <c r="A229" i="28" s="1"/>
  <c r="R24" i="30"/>
  <c r="D205" i="30"/>
  <c r="A156" i="28" s="1"/>
  <c r="R148" i="30"/>
  <c r="D206" i="30"/>
  <c r="A155" i="28" s="1"/>
  <c r="D203" i="30"/>
  <c r="A52" i="28" s="1"/>
  <c r="R108" i="30"/>
  <c r="D200" i="30"/>
  <c r="A51" i="28" s="1"/>
  <c r="D181" i="30"/>
  <c r="A135" i="28" s="1"/>
  <c r="R65" i="30"/>
  <c r="D183" i="30"/>
  <c r="A136" i="28" s="1"/>
  <c r="D204" i="29"/>
  <c r="A57" i="28" s="1"/>
  <c r="R149" i="30"/>
  <c r="D207" i="30"/>
  <c r="A170" i="28" s="1"/>
  <c r="D204" i="30"/>
  <c r="A169" i="28" s="1"/>
  <c r="D202" i="30"/>
  <c r="A37" i="28" s="1"/>
  <c r="R107" i="30"/>
  <c r="D201" i="30"/>
  <c r="A38" i="28" s="1"/>
  <c r="R64" i="30"/>
  <c r="D180" i="30"/>
  <c r="A122" i="28" s="1"/>
  <c r="D182" i="30"/>
  <c r="A121" i="28" s="1"/>
  <c r="R67" i="30"/>
  <c r="D199" i="30"/>
  <c r="A82" i="28" s="1"/>
  <c r="D196" i="30"/>
  <c r="A81" i="28" s="1"/>
  <c r="D206" i="29"/>
  <c r="A43" i="28" s="1"/>
  <c r="D197" i="30"/>
  <c r="A68" i="28" s="1"/>
  <c r="R66" i="30"/>
  <c r="D198" i="30"/>
  <c r="A67" i="28" s="1"/>
  <c r="D186" i="30"/>
  <c r="A91" i="28" s="1"/>
  <c r="D184" i="30"/>
  <c r="A92" i="28" s="1"/>
  <c r="R105" i="30"/>
  <c r="R146" i="29"/>
  <c r="D194" i="30"/>
  <c r="A243" i="28" s="1"/>
  <c r="R25" i="30"/>
  <c r="D193" i="30"/>
  <c r="A244" i="28" s="1"/>
  <c r="D187" i="30"/>
  <c r="A106" i="28" s="1"/>
  <c r="R106" i="30"/>
  <c r="D185" i="30"/>
  <c r="A105" i="28" s="1"/>
  <c r="D188" i="30"/>
  <c r="A184" i="28" s="1"/>
  <c r="D190" i="30"/>
  <c r="A183" i="28" s="1"/>
  <c r="R146" i="30"/>
  <c r="R26" i="30"/>
  <c r="D195" i="30"/>
  <c r="A258" i="28" s="1"/>
  <c r="D192" i="30"/>
  <c r="A257" i="28" s="1"/>
  <c r="D176" i="30"/>
  <c r="A216" i="28" s="1"/>
  <c r="D178" i="30"/>
  <c r="A215" i="28" s="1"/>
  <c r="R23" i="30"/>
  <c r="D189" i="30"/>
  <c r="A197" i="28" s="1"/>
  <c r="R147" i="30"/>
  <c r="D191" i="30"/>
  <c r="A198" i="28" s="1"/>
  <c r="D185" i="29"/>
  <c r="A171" i="28" s="1"/>
  <c r="R106" i="29"/>
  <c r="D187" i="29"/>
  <c r="A172" i="28" s="1"/>
  <c r="R67" i="29"/>
  <c r="D199" i="29"/>
  <c r="A146" i="28" s="1"/>
  <c r="D196" i="29"/>
  <c r="A145" i="28" s="1"/>
  <c r="R108" i="29"/>
  <c r="D203" i="29"/>
  <c r="A226" i="28" s="1"/>
  <c r="D200" i="29"/>
  <c r="A225" i="28" s="1"/>
  <c r="D177" i="29"/>
  <c r="A79" i="28" s="1"/>
  <c r="R24" i="29"/>
  <c r="D179" i="29"/>
  <c r="A80" i="28" s="1"/>
  <c r="D197" i="29"/>
  <c r="A132" i="28" s="1"/>
  <c r="R66" i="29"/>
  <c r="D198" i="29"/>
  <c r="A131" i="28" s="1"/>
  <c r="R26" i="29"/>
  <c r="D192" i="29"/>
  <c r="A107" i="28" s="1"/>
  <c r="D195" i="29"/>
  <c r="A108" i="28" s="1"/>
  <c r="D202" i="29"/>
  <c r="A211" i="28" s="1"/>
  <c r="R107" i="29"/>
  <c r="D201" i="29"/>
  <c r="A212" i="28" s="1"/>
  <c r="R149" i="9"/>
  <c r="D204" i="9"/>
  <c r="A77" i="28" s="1"/>
  <c r="D207" i="9"/>
  <c r="A78" i="28" s="1"/>
  <c r="D194" i="29"/>
  <c r="A93" i="28" s="1"/>
  <c r="R25" i="29"/>
  <c r="D193" i="29"/>
  <c r="A94" i="28" s="1"/>
  <c r="D181" i="29"/>
  <c r="A251" i="28" s="1"/>
  <c r="D183" i="29"/>
  <c r="A252" i="28" s="1"/>
  <c r="R65" i="29"/>
  <c r="R148" i="9"/>
  <c r="D205" i="9"/>
  <c r="A64" i="28" s="1"/>
  <c r="D206" i="9"/>
  <c r="A63" i="28" s="1"/>
  <c r="D178" i="29"/>
  <c r="A65" i="28" s="1"/>
  <c r="R23" i="29"/>
  <c r="D176" i="29"/>
  <c r="A66" i="28" s="1"/>
  <c r="D180" i="29"/>
  <c r="A238" i="28" s="1"/>
  <c r="D182" i="29"/>
  <c r="A237" i="28" s="1"/>
  <c r="R64" i="29"/>
  <c r="D186" i="29"/>
  <c r="A157" i="28" s="1"/>
  <c r="R105" i="29"/>
  <c r="D184" i="29"/>
  <c r="A158" i="28" s="1"/>
  <c r="E206" i="9"/>
  <c r="G63" i="28" s="1"/>
  <c r="F205" i="9"/>
  <c r="H64" i="28" s="1"/>
  <c r="F204" i="9"/>
  <c r="H77" i="28" s="1"/>
  <c r="E205" i="9"/>
  <c r="G64" i="28" s="1"/>
  <c r="AF156" i="9"/>
  <c r="O156" i="9" s="1"/>
  <c r="E170" i="9" s="1"/>
  <c r="AG156" i="9"/>
  <c r="P156" i="9" s="1"/>
  <c r="F170" i="9" s="1"/>
  <c r="D191" i="9"/>
  <c r="A50" i="28" s="1"/>
  <c r="D189" i="9"/>
  <c r="A49" i="28" s="1"/>
  <c r="D190" i="9"/>
  <c r="A35" i="28" s="1"/>
  <c r="D188" i="9"/>
  <c r="A36" i="28" s="1"/>
  <c r="R147" i="9"/>
  <c r="BI10" i="28" l="1"/>
  <c r="Z10" i="28" s="1"/>
  <c r="AV26" i="28"/>
  <c r="I26" i="28" s="1"/>
  <c r="I25" i="28" s="1"/>
  <c r="BG10" i="28"/>
  <c r="X10" i="28" s="1"/>
  <c r="BH10" i="28"/>
  <c r="Y10" i="28" s="1"/>
  <c r="Y9" i="28" s="1"/>
  <c r="BF12" i="28"/>
  <c r="W12" i="28" s="1"/>
  <c r="W11" i="28" s="1"/>
  <c r="BG12" i="28"/>
  <c r="X12" i="28" s="1"/>
  <c r="AT28" i="28"/>
  <c r="G28" i="28" s="1"/>
  <c r="BH12" i="28"/>
  <c r="Y12" i="28" s="1"/>
  <c r="Y11" i="28" s="1"/>
  <c r="BF10" i="28"/>
  <c r="W10" i="28" s="1"/>
  <c r="W9" i="28" s="1"/>
  <c r="BI12" i="28"/>
  <c r="Z12" i="28" s="1"/>
  <c r="AV8" i="28"/>
  <c r="AY8" i="28"/>
  <c r="AT8" i="28"/>
  <c r="AX8" i="28"/>
  <c r="BM8" i="28"/>
  <c r="AW8" i="28"/>
  <c r="AR8" i="28"/>
  <c r="AU8" i="28"/>
  <c r="AP8" i="28"/>
  <c r="AS8" i="28"/>
  <c r="BC8" i="28"/>
  <c r="BL8" i="28"/>
  <c r="AQ8" i="28"/>
  <c r="BB8" i="28"/>
  <c r="AZ8" i="28"/>
  <c r="BA8" i="28"/>
  <c r="AQ30" i="28"/>
  <c r="D30" i="28" s="1"/>
  <c r="AR32" i="28"/>
  <c r="E32" i="28" s="1"/>
  <c r="E31" i="28" s="1"/>
  <c r="BD26" i="28"/>
  <c r="Q26" i="28" s="1"/>
  <c r="Q25" i="28" s="1"/>
  <c r="BM12" i="28"/>
  <c r="AD12" i="28" s="1"/>
  <c r="BD28" i="28"/>
  <c r="Q28" i="28" s="1"/>
  <c r="AU6" i="28"/>
  <c r="L6" i="28" s="1"/>
  <c r="AS26" i="28"/>
  <c r="F26" i="28" s="1"/>
  <c r="BB10" i="28"/>
  <c r="S10" i="28" s="1"/>
  <c r="S9" i="28" s="1"/>
  <c r="AY28" i="28"/>
  <c r="L28" i="28" s="1"/>
  <c r="BL30" i="28"/>
  <c r="Y30" i="28" s="1"/>
  <c r="Y29" i="28" s="1"/>
  <c r="AX12" i="28"/>
  <c r="O12" i="28" s="1"/>
  <c r="O11" i="28" s="1"/>
  <c r="AP26" i="28"/>
  <c r="C26" i="28" s="1"/>
  <c r="C25" i="28" s="1"/>
  <c r="AT30" i="28"/>
  <c r="G30" i="28" s="1"/>
  <c r="G29" i="28" s="1"/>
  <c r="AP10" i="28"/>
  <c r="C10" i="28" s="1"/>
  <c r="C9" i="28" s="1"/>
  <c r="BD12" i="28"/>
  <c r="U12" i="28" s="1"/>
  <c r="U11" i="28" s="1"/>
  <c r="BI30" i="28"/>
  <c r="V30" i="28" s="1"/>
  <c r="AY26" i="28"/>
  <c r="L26" i="28" s="1"/>
  <c r="BK10" i="28"/>
  <c r="AB10" i="28" s="1"/>
  <c r="BP12" i="28"/>
  <c r="BK12" i="28"/>
  <c r="AB12" i="28" s="1"/>
  <c r="BB28" i="28"/>
  <c r="O28" i="28" s="1"/>
  <c r="AT6" i="28"/>
  <c r="K6" i="28" s="1"/>
  <c r="K5" i="28" s="1"/>
  <c r="AU30" i="28"/>
  <c r="H30" i="28" s="1"/>
  <c r="AQ6" i="28"/>
  <c r="H6" i="28" s="1"/>
  <c r="AR12" i="28"/>
  <c r="E12" i="28" s="1"/>
  <c r="E11" i="28" s="1"/>
  <c r="BG26" i="28"/>
  <c r="T26" i="28" s="1"/>
  <c r="BL26" i="28"/>
  <c r="AC26" i="28" s="1"/>
  <c r="AC25" i="28" s="1"/>
  <c r="BG30" i="28"/>
  <c r="T30" i="28" s="1"/>
  <c r="BL32" i="28"/>
  <c r="Y32" i="28" s="1"/>
  <c r="Y31" i="28" s="1"/>
  <c r="AZ28" i="28"/>
  <c r="M28" i="28" s="1"/>
  <c r="AS32" i="28"/>
  <c r="F32" i="28" s="1"/>
  <c r="BD10" i="28"/>
  <c r="U10" i="28" s="1"/>
  <c r="U9" i="28" s="1"/>
  <c r="BQ30" i="28"/>
  <c r="AR28" i="28"/>
  <c r="E28" i="28" s="1"/>
  <c r="AZ6" i="28"/>
  <c r="Q6" i="28" s="1"/>
  <c r="Q5" i="28" s="1"/>
  <c r="BO32" i="28"/>
  <c r="AQ12" i="28"/>
  <c r="D12" i="28" s="1"/>
  <c r="AW6" i="28"/>
  <c r="N6" i="28" s="1"/>
  <c r="AZ12" i="28"/>
  <c r="Q12" i="28" s="1"/>
  <c r="Q11" i="28" s="1"/>
  <c r="BF30" i="28"/>
  <c r="S30" i="28" s="1"/>
  <c r="S29" i="28" s="1"/>
  <c r="BL6" i="28"/>
  <c r="AC6" i="28" s="1"/>
  <c r="AC5" i="28" s="1"/>
  <c r="BC26" i="28"/>
  <c r="P26" i="28" s="1"/>
  <c r="BM28" i="28"/>
  <c r="AX10" i="28"/>
  <c r="O10" i="28" s="1"/>
  <c r="O9" i="28" s="1"/>
  <c r="BF32" i="28"/>
  <c r="S32" i="28" s="1"/>
  <c r="S31" i="28" s="1"/>
  <c r="BM10" i="28"/>
  <c r="AD10" i="28" s="1"/>
  <c r="BN10" i="28"/>
  <c r="BO30" i="28"/>
  <c r="BP32" i="28"/>
  <c r="AP30" i="28"/>
  <c r="C30" i="28" s="1"/>
  <c r="C29" i="28" s="1"/>
  <c r="AS10" i="28"/>
  <c r="F10" i="28" s="1"/>
  <c r="BC10" i="28"/>
  <c r="T10" i="28" s="1"/>
  <c r="BM26" i="28"/>
  <c r="AD26" i="28" s="1"/>
  <c r="BL12" i="28"/>
  <c r="AC12" i="28" s="1"/>
  <c r="AC11" i="28" s="1"/>
  <c r="AQ28" i="28"/>
  <c r="D28" i="28" s="1"/>
  <c r="BL10" i="28"/>
  <c r="AC10" i="28" s="1"/>
  <c r="AC9" i="28" s="1"/>
  <c r="AT32" i="28"/>
  <c r="G32" i="28" s="1"/>
  <c r="G31" i="28" s="1"/>
  <c r="AQ10" i="28"/>
  <c r="D10" i="28" s="1"/>
  <c r="BC12" i="28"/>
  <c r="T12" i="28" s="1"/>
  <c r="AR26" i="28"/>
  <c r="E26" i="28" s="1"/>
  <c r="E25" i="28" s="1"/>
  <c r="BK32" i="28"/>
  <c r="X32" i="28" s="1"/>
  <c r="BP10" i="28"/>
  <c r="BE12" i="28"/>
  <c r="V12" i="28" s="1"/>
  <c r="BN32" i="28"/>
  <c r="BM32" i="28"/>
  <c r="Z32" i="28" s="1"/>
  <c r="BC28" i="28"/>
  <c r="P28" i="28" s="1"/>
  <c r="AS30" i="28"/>
  <c r="F30" i="28" s="1"/>
  <c r="AP28" i="28"/>
  <c r="BJ10" i="28"/>
  <c r="AA10" i="28" s="1"/>
  <c r="AA9" i="28" s="1"/>
  <c r="AR6" i="28"/>
  <c r="I6" i="28" s="1"/>
  <c r="BL28" i="28"/>
  <c r="AR30" i="28"/>
  <c r="E30" i="28" s="1"/>
  <c r="E29" i="28" s="1"/>
  <c r="AQ26" i="28"/>
  <c r="D26" i="28" s="1"/>
  <c r="BK30" i="28"/>
  <c r="X30" i="28" s="1"/>
  <c r="AY12" i="28"/>
  <c r="P12" i="28" s="1"/>
  <c r="AS28" i="28"/>
  <c r="F28" i="28" s="1"/>
  <c r="AQ32" i="28"/>
  <c r="D32" i="28" s="1"/>
  <c r="AP12" i="28"/>
  <c r="C12" i="28" s="1"/>
  <c r="C11" i="28" s="1"/>
  <c r="AV6" i="28"/>
  <c r="M6" i="28" s="1"/>
  <c r="M5" i="28" s="1"/>
  <c r="AZ26" i="28"/>
  <c r="M26" i="28" s="1"/>
  <c r="M25" i="28" s="1"/>
  <c r="AP6" i="28"/>
  <c r="G6" i="28" s="1"/>
  <c r="AY6" i="28"/>
  <c r="P6" i="28" s="1"/>
  <c r="BJ30" i="28"/>
  <c r="W30" i="28" s="1"/>
  <c r="W29" i="28" s="1"/>
  <c r="BE10" i="28"/>
  <c r="V10" i="28" s="1"/>
  <c r="BQ12" i="28"/>
  <c r="BH32" i="28"/>
  <c r="U32" i="28" s="1"/>
  <c r="U31" i="28" s="1"/>
  <c r="BM30" i="28"/>
  <c r="Z30" i="28" s="1"/>
  <c r="AY10" i="28"/>
  <c r="P10" i="28" s="1"/>
  <c r="AX26" i="28"/>
  <c r="K26" i="28" s="1"/>
  <c r="K25" i="28" s="1"/>
  <c r="BA12" i="28"/>
  <c r="R12" i="28" s="1"/>
  <c r="BG32" i="28"/>
  <c r="T32" i="28" s="1"/>
  <c r="BG28" i="28"/>
  <c r="T28" i="28" s="1"/>
  <c r="AS12" i="28"/>
  <c r="F12" i="28" s="1"/>
  <c r="AX28" i="28"/>
  <c r="K28" i="28" s="1"/>
  <c r="BQ10" i="28"/>
  <c r="BO12" i="28"/>
  <c r="BI32" i="28"/>
  <c r="V32" i="28" s="1"/>
  <c r="BP30" i="28"/>
  <c r="BA28" i="28"/>
  <c r="N28" i="28" s="1"/>
  <c r="BB12" i="28"/>
  <c r="S12" i="28" s="1"/>
  <c r="S11" i="28" s="1"/>
  <c r="BJ12" i="28"/>
  <c r="AA12" i="28" s="1"/>
  <c r="AA11" i="28" s="1"/>
  <c r="BJ32" i="28"/>
  <c r="W32" i="28" s="1"/>
  <c r="W31" i="28" s="1"/>
  <c r="BA10" i="28"/>
  <c r="R10" i="28" s="1"/>
  <c r="BA6" i="28"/>
  <c r="R6" i="28" s="1"/>
  <c r="AU32" i="28"/>
  <c r="H32" i="28" s="1"/>
  <c r="AX6" i="28"/>
  <c r="O6" i="28" s="1"/>
  <c r="O5" i="28" s="1"/>
  <c r="AS6" i="28"/>
  <c r="J6" i="28" s="1"/>
  <c r="BF26" i="28"/>
  <c r="S26" i="28" s="1"/>
  <c r="S25" i="28" s="1"/>
  <c r="BE28" i="28"/>
  <c r="R28" i="28" s="1"/>
  <c r="BN12" i="28"/>
  <c r="BO10" i="28"/>
  <c r="BQ32" i="28"/>
  <c r="BN30" i="28"/>
  <c r="BE26" i="28"/>
  <c r="R26" i="28" s="1"/>
  <c r="BF28" i="28"/>
  <c r="S28" i="28" s="1"/>
  <c r="BH30" i="28"/>
  <c r="U30" i="28" s="1"/>
  <c r="U29" i="28" s="1"/>
  <c r="AR10" i="28"/>
  <c r="E10" i="28" s="1"/>
  <c r="E9" i="28" s="1"/>
  <c r="AZ10" i="28"/>
  <c r="Q10" i="28" s="1"/>
  <c r="Q9" i="28" s="1"/>
  <c r="AP32" i="28"/>
  <c r="C32" i="28" s="1"/>
  <c r="C31" i="28" s="1"/>
  <c r="BA26" i="28"/>
  <c r="N26" i="28" s="1"/>
  <c r="BM6" i="28"/>
  <c r="AD6" i="28" s="1"/>
  <c r="BB26" i="28"/>
  <c r="O26" i="28" s="1"/>
  <c r="O25" i="28" s="1"/>
  <c r="BD32" i="28"/>
  <c r="Q32" i="28" s="1"/>
  <c r="Q31" i="28" s="1"/>
  <c r="BC32" i="28"/>
  <c r="P32" i="28" s="1"/>
  <c r="BB32" i="28"/>
  <c r="O32" i="28" s="1"/>
  <c r="O31" i="28" s="1"/>
  <c r="BE30" i="28"/>
  <c r="R30" i="28" s="1"/>
  <c r="BB6" i="28"/>
  <c r="S6" i="28" s="1"/>
  <c r="S5" i="28" s="1"/>
  <c r="AW12" i="28"/>
  <c r="N12" i="28" s="1"/>
  <c r="BC30" i="28"/>
  <c r="P30" i="28" s="1"/>
  <c r="AT12" i="28"/>
  <c r="K12" i="28" s="1"/>
  <c r="K11" i="28" s="1"/>
  <c r="AV10" i="28"/>
  <c r="M10" i="28" s="1"/>
  <c r="M9" i="28" s="1"/>
  <c r="AU10" i="28"/>
  <c r="L10" i="28" s="1"/>
  <c r="BD30" i="28"/>
  <c r="Q30" i="28" s="1"/>
  <c r="Q29" i="28" s="1"/>
  <c r="BB30" i="28"/>
  <c r="O30" i="28" s="1"/>
  <c r="O29" i="28" s="1"/>
  <c r="BC6" i="28"/>
  <c r="T6" i="28" s="1"/>
  <c r="BE32" i="28"/>
  <c r="R32" i="28" s="1"/>
  <c r="AV12" i="28"/>
  <c r="M12" i="28" s="1"/>
  <c r="M11" i="28" s="1"/>
  <c r="AU12" i="28"/>
  <c r="L12" i="28" s="1"/>
  <c r="AT10" i="28"/>
  <c r="K10" i="28" s="1"/>
  <c r="K9" i="28" s="1"/>
  <c r="AW10" i="28"/>
  <c r="N10" i="28" s="1"/>
  <c r="AW28" i="28"/>
  <c r="J28" i="28" s="1"/>
  <c r="AW26" i="28"/>
  <c r="J26" i="28" s="1"/>
  <c r="AT26" i="28"/>
  <c r="G26" i="28" s="1"/>
  <c r="G25" i="28" s="1"/>
  <c r="AU28" i="28"/>
  <c r="H28" i="28" s="1"/>
  <c r="AU26" i="28"/>
  <c r="H26" i="28" s="1"/>
  <c r="AV28" i="28"/>
  <c r="I28" i="28" s="1"/>
  <c r="F43" i="13"/>
  <c r="E174" i="9"/>
  <c r="E50" i="13" s="1"/>
  <c r="E43" i="13"/>
  <c r="F174" i="9"/>
  <c r="F50" i="13" s="1"/>
  <c r="G5" i="28" l="1"/>
  <c r="I5" i="28"/>
  <c r="I7" i="31" l="1"/>
  <c r="I130" i="31" s="1"/>
  <c r="I11" i="32"/>
  <c r="I134" i="32" s="1"/>
  <c r="I11" i="31"/>
  <c r="I134" i="31" s="1"/>
  <c r="I11" i="30"/>
  <c r="I93" i="30" s="1"/>
  <c r="I7" i="34"/>
  <c r="I7" i="33"/>
  <c r="I7" i="32"/>
  <c r="A1" i="29"/>
  <c r="A83" i="29" s="1"/>
  <c r="A1" i="31"/>
  <c r="A1" i="32"/>
  <c r="A1" i="34"/>
  <c r="A1" i="30"/>
  <c r="A1" i="33"/>
  <c r="A1" i="28"/>
  <c r="I7" i="9"/>
  <c r="I89" i="31" l="1"/>
  <c r="I48" i="31"/>
  <c r="I93" i="32"/>
  <c r="I52" i="32"/>
  <c r="I52" i="30"/>
  <c r="I134" i="30"/>
  <c r="I93" i="31"/>
  <c r="I52" i="31"/>
  <c r="A83" i="34"/>
  <c r="A42" i="34"/>
  <c r="A124" i="34"/>
  <c r="A124" i="32"/>
  <c r="A42" i="32"/>
  <c r="A83" i="32"/>
  <c r="A124" i="30"/>
  <c r="A83" i="30"/>
  <c r="A42" i="30"/>
  <c r="A42" i="29"/>
  <c r="A83" i="31"/>
  <c r="A42" i="31"/>
  <c r="A124" i="31"/>
  <c r="A124" i="29"/>
  <c r="I130" i="32"/>
  <c r="I48" i="32"/>
  <c r="I89" i="32"/>
  <c r="I130" i="33"/>
  <c r="I48" i="33"/>
  <c r="I89" i="33"/>
  <c r="A83" i="33"/>
  <c r="A42" i="33"/>
  <c r="A124" i="33"/>
  <c r="I130" i="34"/>
  <c r="I48" i="34"/>
  <c r="I89" i="34"/>
  <c r="I89" i="9"/>
  <c r="I130" i="9"/>
  <c r="I48" i="9"/>
  <c r="AC112" i="9"/>
  <c r="AB112" i="9"/>
  <c r="AA112" i="9"/>
  <c r="Z112" i="9"/>
  <c r="Y112" i="9"/>
  <c r="X112" i="9"/>
  <c r="W112" i="9"/>
  <c r="V112" i="9"/>
  <c r="U112" i="9"/>
  <c r="T112" i="9"/>
  <c r="AC109" i="9"/>
  <c r="AB109" i="9"/>
  <c r="AA109" i="9"/>
  <c r="Z109" i="9"/>
  <c r="Y109" i="9"/>
  <c r="X109" i="9"/>
  <c r="W109" i="9"/>
  <c r="V109" i="9"/>
  <c r="U109" i="9"/>
  <c r="T109" i="9"/>
  <c r="AC105" i="9"/>
  <c r="AB105" i="9"/>
  <c r="AA105" i="9"/>
  <c r="Z105" i="9"/>
  <c r="Y105" i="9"/>
  <c r="X105" i="9"/>
  <c r="W105" i="9"/>
  <c r="V105" i="9"/>
  <c r="U105" i="9"/>
  <c r="T105" i="9"/>
  <c r="AC102" i="9"/>
  <c r="AB102" i="9"/>
  <c r="AA102" i="9"/>
  <c r="Z102" i="9"/>
  <c r="Y102" i="9"/>
  <c r="X102" i="9"/>
  <c r="W102" i="9"/>
  <c r="V102" i="9"/>
  <c r="U102" i="9"/>
  <c r="T102" i="9"/>
  <c r="AC99" i="9"/>
  <c r="AB99" i="9"/>
  <c r="AA99" i="9"/>
  <c r="Z99" i="9"/>
  <c r="Y99" i="9"/>
  <c r="X99" i="9"/>
  <c r="W99" i="9"/>
  <c r="V99" i="9"/>
  <c r="U99" i="9"/>
  <c r="T99" i="9"/>
  <c r="AC71" i="9"/>
  <c r="AB71" i="9"/>
  <c r="AA71" i="9"/>
  <c r="Z71" i="9"/>
  <c r="Y71" i="9"/>
  <c r="X71" i="9"/>
  <c r="W71" i="9"/>
  <c r="V71" i="9"/>
  <c r="U71" i="9"/>
  <c r="T71" i="9"/>
  <c r="AC68" i="9"/>
  <c r="AB68" i="9"/>
  <c r="AA68" i="9"/>
  <c r="Z68" i="9"/>
  <c r="Y68" i="9"/>
  <c r="X68" i="9"/>
  <c r="W68" i="9"/>
  <c r="V68" i="9"/>
  <c r="U68" i="9"/>
  <c r="T68" i="9"/>
  <c r="AC64" i="9"/>
  <c r="AB64" i="9"/>
  <c r="AA64" i="9"/>
  <c r="Z64" i="9"/>
  <c r="Y64" i="9"/>
  <c r="X64" i="9"/>
  <c r="W64" i="9"/>
  <c r="V64" i="9"/>
  <c r="U64" i="9"/>
  <c r="AC61" i="9"/>
  <c r="AB61" i="9"/>
  <c r="AA61" i="9"/>
  <c r="Z61" i="9"/>
  <c r="Y61" i="9"/>
  <c r="X61" i="9"/>
  <c r="W61" i="9"/>
  <c r="V61" i="9"/>
  <c r="U61" i="9"/>
  <c r="AC58" i="9"/>
  <c r="AB58" i="9"/>
  <c r="AA58" i="9"/>
  <c r="Z58" i="9"/>
  <c r="Y58" i="9"/>
  <c r="X58" i="9"/>
  <c r="W58" i="9"/>
  <c r="V58" i="9"/>
  <c r="U58" i="9"/>
  <c r="W23" i="9"/>
  <c r="V23" i="9"/>
  <c r="U23" i="9"/>
  <c r="T23" i="9"/>
  <c r="AC30" i="9"/>
  <c r="AB30" i="9"/>
  <c r="AA30" i="9"/>
  <c r="Z30" i="9"/>
  <c r="Y30" i="9"/>
  <c r="X30" i="9"/>
  <c r="W30" i="9"/>
  <c r="V30" i="9"/>
  <c r="AC27" i="9"/>
  <c r="AB27" i="9"/>
  <c r="AA27" i="9"/>
  <c r="Z27" i="9"/>
  <c r="Y27" i="9"/>
  <c r="X27" i="9"/>
  <c r="W27" i="9"/>
  <c r="V27" i="9"/>
  <c r="AC23" i="9"/>
  <c r="AB23" i="9"/>
  <c r="AA23" i="9"/>
  <c r="Z23" i="9"/>
  <c r="Y23" i="9"/>
  <c r="X23" i="9"/>
  <c r="AC20" i="9"/>
  <c r="AB20" i="9"/>
  <c r="AA20" i="9"/>
  <c r="Z20" i="9"/>
  <c r="Y20" i="9"/>
  <c r="X20" i="9"/>
  <c r="W20" i="9"/>
  <c r="V20" i="9"/>
  <c r="AC17" i="9"/>
  <c r="AB17" i="9"/>
  <c r="AA17" i="9"/>
  <c r="Z17" i="9"/>
  <c r="Y17" i="9"/>
  <c r="X17" i="9"/>
  <c r="W17" i="9"/>
  <c r="V17" i="9"/>
  <c r="U30" i="9"/>
  <c r="U27" i="9"/>
  <c r="U20" i="9"/>
  <c r="U17" i="9"/>
  <c r="T30" i="9"/>
  <c r="T27" i="9"/>
  <c r="T20" i="9"/>
  <c r="T17" i="9"/>
  <c r="I13" i="9"/>
  <c r="A1" i="9"/>
  <c r="A9" i="13"/>
  <c r="A13" i="13"/>
  <c r="A17" i="13"/>
  <c r="A21" i="13"/>
  <c r="A25" i="13"/>
  <c r="A33" i="13"/>
  <c r="I11" i="9"/>
  <c r="I50" i="9"/>
  <c r="I91" i="9"/>
  <c r="I136" i="9" l="1"/>
  <c r="I95" i="9"/>
  <c r="I54" i="9"/>
  <c r="A42" i="9"/>
  <c r="A83" i="9"/>
  <c r="A124" i="9"/>
  <c r="I134" i="9"/>
  <c r="I52" i="9"/>
  <c r="I93" i="9"/>
  <c r="C91" i="9"/>
  <c r="C50" i="9"/>
  <c r="C9" i="9"/>
  <c r="A91" i="9"/>
  <c r="A50" i="9"/>
  <c r="A9" i="9"/>
  <c r="D167" i="9" s="1"/>
  <c r="A90" i="13" s="1"/>
  <c r="AE64" i="9"/>
  <c r="P64" i="9" s="1"/>
  <c r="AE23" i="9"/>
  <c r="P23" i="9" s="1"/>
  <c r="AE58" i="9"/>
  <c r="P58" i="9" s="1"/>
  <c r="F180" i="9" s="1"/>
  <c r="H126" i="28" s="1"/>
  <c r="AD64" i="9"/>
  <c r="O64" i="9" s="1"/>
  <c r="AE71" i="9"/>
  <c r="P71" i="9" s="1"/>
  <c r="F183" i="9" s="1"/>
  <c r="H140" i="28" s="1"/>
  <c r="AE17" i="9"/>
  <c r="P17" i="9" s="1"/>
  <c r="F176" i="9" s="1"/>
  <c r="H214" i="28" s="1"/>
  <c r="J7" i="15"/>
  <c r="J6" i="15"/>
  <c r="J5" i="15"/>
  <c r="AD58" i="9"/>
  <c r="AD68" i="9"/>
  <c r="AD71" i="9"/>
  <c r="O71" i="9" s="1"/>
  <c r="E183" i="9" s="1"/>
  <c r="G140" i="28" s="1"/>
  <c r="AE68" i="9"/>
  <c r="P68" i="9" s="1"/>
  <c r="F182" i="9" s="1"/>
  <c r="H125" i="28" s="1"/>
  <c r="AE30" i="9"/>
  <c r="P30" i="9" s="1"/>
  <c r="F179" i="9" s="1"/>
  <c r="AD23" i="9"/>
  <c r="AE109" i="9"/>
  <c r="P109" i="9" s="1"/>
  <c r="F186" i="9" s="1"/>
  <c r="AD109" i="9"/>
  <c r="AE105" i="9"/>
  <c r="P105" i="9" s="1"/>
  <c r="AD105" i="9"/>
  <c r="O105" i="9" s="1"/>
  <c r="AD99" i="9"/>
  <c r="O99" i="9" s="1"/>
  <c r="E184" i="9" s="1"/>
  <c r="AE99" i="9"/>
  <c r="P99" i="9" s="1"/>
  <c r="F184" i="9" s="1"/>
  <c r="AD30" i="9"/>
  <c r="O30" i="9" s="1"/>
  <c r="E179" i="9" s="1"/>
  <c r="AD27" i="9"/>
  <c r="O27" i="9" s="1"/>
  <c r="E178" i="9" s="1"/>
  <c r="AE27" i="9"/>
  <c r="P27" i="9" s="1"/>
  <c r="F178" i="9" s="1"/>
  <c r="AD20" i="9"/>
  <c r="O20" i="9" s="1"/>
  <c r="E177" i="9" s="1"/>
  <c r="AE20" i="9"/>
  <c r="P20" i="9" s="1"/>
  <c r="F177" i="9" s="1"/>
  <c r="AD17" i="9"/>
  <c r="AE112" i="9"/>
  <c r="P112" i="9" s="1"/>
  <c r="F187" i="9" s="1"/>
  <c r="AD112" i="9"/>
  <c r="O112" i="9" s="1"/>
  <c r="E187" i="9" s="1"/>
  <c r="AD102" i="9"/>
  <c r="O102" i="9" s="1"/>
  <c r="E185" i="9" s="1"/>
  <c r="AD61" i="9"/>
  <c r="AE61" i="9"/>
  <c r="P61" i="9" s="1"/>
  <c r="F181" i="9" s="1"/>
  <c r="H139" i="28" s="1"/>
  <c r="AE102" i="9"/>
  <c r="H103" i="28" l="1"/>
  <c r="E202" i="9"/>
  <c r="G235" i="28" s="1"/>
  <c r="G117" i="28"/>
  <c r="F201" i="9"/>
  <c r="H236" i="28" s="1"/>
  <c r="G118" i="28"/>
  <c r="F203" i="9"/>
  <c r="H250" i="28" s="1"/>
  <c r="H104" i="28"/>
  <c r="E200" i="9"/>
  <c r="G249" i="28" s="1"/>
  <c r="G104" i="28"/>
  <c r="F200" i="9"/>
  <c r="H249" i="28" s="1"/>
  <c r="H118" i="28"/>
  <c r="E203" i="9"/>
  <c r="G250" i="28" s="1"/>
  <c r="G228" i="28"/>
  <c r="F195" i="9"/>
  <c r="H200" i="28" s="1"/>
  <c r="H228" i="28"/>
  <c r="E195" i="9"/>
  <c r="G200" i="28" s="1"/>
  <c r="H213" i="28"/>
  <c r="E194" i="9"/>
  <c r="G185" i="28" s="1"/>
  <c r="G213" i="28"/>
  <c r="F194" i="9"/>
  <c r="H185" i="28" s="1"/>
  <c r="G227" i="28"/>
  <c r="F193" i="9"/>
  <c r="H186" i="28" s="1"/>
  <c r="H227" i="28"/>
  <c r="E193" i="9"/>
  <c r="G186" i="28" s="1"/>
  <c r="F199" i="9"/>
  <c r="H168" i="28" s="1"/>
  <c r="E199" i="9"/>
  <c r="G168" i="28" s="1"/>
  <c r="E198" i="9"/>
  <c r="G153" i="28" s="1"/>
  <c r="E197" i="9"/>
  <c r="G154" i="28" s="1"/>
  <c r="E196" i="9"/>
  <c r="G167" i="28" s="1"/>
  <c r="E192" i="9"/>
  <c r="G199" i="28" s="1"/>
  <c r="D171" i="9"/>
  <c r="A83" i="13" s="1"/>
  <c r="D172" i="9"/>
  <c r="A73" i="13" s="1"/>
  <c r="D173" i="9"/>
  <c r="A95" i="13" s="1"/>
  <c r="R62" i="9"/>
  <c r="R61" i="9"/>
  <c r="R103" i="9"/>
  <c r="R102" i="9"/>
  <c r="R59" i="9"/>
  <c r="D168" i="9"/>
  <c r="A60" i="13" s="1"/>
  <c r="R100" i="9"/>
  <c r="D169" i="9"/>
  <c r="A70" i="13" s="1"/>
  <c r="R99" i="9"/>
  <c r="R58" i="9"/>
  <c r="AF58" i="9"/>
  <c r="R21" i="9"/>
  <c r="R20" i="9"/>
  <c r="AG64" i="9"/>
  <c r="O58" i="9"/>
  <c r="E180" i="9" s="1"/>
  <c r="G126" i="28" s="1"/>
  <c r="AG23" i="9"/>
  <c r="R18" i="9"/>
  <c r="R17" i="9"/>
  <c r="AF30" i="9"/>
  <c r="AF64" i="9"/>
  <c r="AF68" i="9"/>
  <c r="AF17" i="9"/>
  <c r="AF71" i="9"/>
  <c r="O68" i="9"/>
  <c r="E182" i="9" s="1"/>
  <c r="G125" i="28" s="1"/>
  <c r="AF61" i="9"/>
  <c r="AG58" i="9"/>
  <c r="AG68" i="9"/>
  <c r="AG71" i="9"/>
  <c r="AG99" i="9"/>
  <c r="AF20" i="9"/>
  <c r="O23" i="9"/>
  <c r="AF23" i="9"/>
  <c r="AF109" i="9"/>
  <c r="O109" i="9"/>
  <c r="E186" i="9" s="1"/>
  <c r="AG109" i="9"/>
  <c r="AG105" i="9"/>
  <c r="AF105" i="9"/>
  <c r="AF99" i="9"/>
  <c r="AG30" i="9"/>
  <c r="AF27" i="9"/>
  <c r="AG27" i="9"/>
  <c r="AG20" i="9"/>
  <c r="AG17" i="9"/>
  <c r="O17" i="9"/>
  <c r="E176" i="9" s="1"/>
  <c r="G214" i="28" s="1"/>
  <c r="AG112" i="9"/>
  <c r="AF112" i="9"/>
  <c r="O61" i="9"/>
  <c r="E181" i="9" s="1"/>
  <c r="G139" i="28" s="1"/>
  <c r="AG61" i="9"/>
  <c r="P102" i="9"/>
  <c r="F185" i="9" s="1"/>
  <c r="AG102" i="9"/>
  <c r="AF102" i="9"/>
  <c r="G103" i="28" l="1"/>
  <c r="F202" i="9"/>
  <c r="H235" i="28" s="1"/>
  <c r="H117" i="28"/>
  <c r="E201" i="9"/>
  <c r="G236" i="28" s="1"/>
  <c r="AK38" i="13"/>
  <c r="P39" i="13" s="1"/>
  <c r="AC38" i="13"/>
  <c r="H39" i="13" s="1"/>
  <c r="AG34" i="13"/>
  <c r="L35" i="13" s="1"/>
  <c r="Y34" i="13"/>
  <c r="AC30" i="13"/>
  <c r="H31" i="13" s="1"/>
  <c r="AI26" i="13"/>
  <c r="Y26" i="13"/>
  <c r="AK18" i="13"/>
  <c r="R19" i="13" s="1"/>
  <c r="AC18" i="13"/>
  <c r="AI14" i="13"/>
  <c r="AA14" i="13"/>
  <c r="AG10" i="13"/>
  <c r="AJ38" i="13"/>
  <c r="O39" i="13" s="1"/>
  <c r="AB38" i="13"/>
  <c r="G39" i="13" s="1"/>
  <c r="AF34" i="13"/>
  <c r="X34" i="13"/>
  <c r="AB30" i="13"/>
  <c r="AH26" i="13"/>
  <c r="O27" i="13" s="1"/>
  <c r="X26" i="13"/>
  <c r="C27" i="13" s="1"/>
  <c r="AJ18" i="13"/>
  <c r="Q19" i="13" s="1"/>
  <c r="AB18" i="13"/>
  <c r="I19" i="13" s="1"/>
  <c r="AH14" i="13"/>
  <c r="O15" i="13" s="1"/>
  <c r="Z14" i="13"/>
  <c r="AF10" i="13"/>
  <c r="AA38" i="13"/>
  <c r="F39" i="13" s="1"/>
  <c r="AE34" i="13"/>
  <c r="AA30" i="13"/>
  <c r="AK22" i="13"/>
  <c r="R23" i="13" s="1"/>
  <c r="AC22" i="13"/>
  <c r="H23" i="13" s="1"/>
  <c r="AA18" i="13"/>
  <c r="AG14" i="13"/>
  <c r="Y14" i="13"/>
  <c r="AE10" i="13"/>
  <c r="L11" i="13" s="1"/>
  <c r="Z38" i="13"/>
  <c r="E39" i="13" s="1"/>
  <c r="AD34" i="13"/>
  <c r="Z30" i="13"/>
  <c r="AJ22" i="13"/>
  <c r="Q23" i="13" s="1"/>
  <c r="AB22" i="13"/>
  <c r="Z18" i="13"/>
  <c r="AF14" i="13"/>
  <c r="X14" i="13"/>
  <c r="AD10" i="13"/>
  <c r="AG38" i="13"/>
  <c r="L39" i="13" s="1"/>
  <c r="AK34" i="13"/>
  <c r="R35" i="13" s="1"/>
  <c r="AI30" i="13"/>
  <c r="Y30" i="13"/>
  <c r="AI22" i="13"/>
  <c r="AA22" i="13"/>
  <c r="F23" i="13" s="1"/>
  <c r="AG18" i="13"/>
  <c r="Y18" i="13"/>
  <c r="AE14" i="13"/>
  <c r="AC10" i="13"/>
  <c r="J11" i="13" s="1"/>
  <c r="Z10" i="13"/>
  <c r="AF38" i="13"/>
  <c r="K39" i="13" s="1"/>
  <c r="AJ34" i="13"/>
  <c r="Q35" i="13" s="1"/>
  <c r="AH30" i="13"/>
  <c r="X30" i="13"/>
  <c r="AH22" i="13"/>
  <c r="Z22" i="13"/>
  <c r="AF18" i="13"/>
  <c r="M19" i="13" s="1"/>
  <c r="X18" i="13"/>
  <c r="C19" i="13" s="1"/>
  <c r="AD14" i="13"/>
  <c r="AB10" i="13"/>
  <c r="AA10" i="13"/>
  <c r="AE38" i="13"/>
  <c r="J39" i="13" s="1"/>
  <c r="AI34" i="13"/>
  <c r="AA34" i="13"/>
  <c r="F35" i="13" s="1"/>
  <c r="AE30" i="13"/>
  <c r="AK26" i="13"/>
  <c r="R27" i="13" s="1"/>
  <c r="AA26" i="13"/>
  <c r="AG22" i="13"/>
  <c r="Y22" i="13"/>
  <c r="AE18" i="13"/>
  <c r="AK14" i="13"/>
  <c r="R15" i="13" s="1"/>
  <c r="AC14" i="13"/>
  <c r="AI10" i="13"/>
  <c r="Y10" i="13"/>
  <c r="AD38" i="13"/>
  <c r="I39" i="13" s="1"/>
  <c r="AH34" i="13"/>
  <c r="Z34" i="13"/>
  <c r="AD30" i="13"/>
  <c r="AJ26" i="13"/>
  <c r="Q27" i="13" s="1"/>
  <c r="Z26" i="13"/>
  <c r="AF22" i="13"/>
  <c r="X22" i="13"/>
  <c r="AD18" i="13"/>
  <c r="AJ14" i="13"/>
  <c r="Q15" i="13" s="1"/>
  <c r="AB14" i="13"/>
  <c r="AH10" i="13"/>
  <c r="X10" i="13"/>
  <c r="F198" i="9"/>
  <c r="H153" i="28" s="1"/>
  <c r="F197" i="9"/>
  <c r="H154" i="28" s="1"/>
  <c r="F196" i="9"/>
  <c r="H167" i="28" s="1"/>
  <c r="F192" i="9"/>
  <c r="H199" i="28" s="1"/>
  <c r="R26" i="9"/>
  <c r="D192" i="9"/>
  <c r="A199" i="28" s="1"/>
  <c r="D195" i="9"/>
  <c r="A200" i="28" s="1"/>
  <c r="R108" i="9"/>
  <c r="D200" i="9"/>
  <c r="A249" i="28" s="1"/>
  <c r="D203" i="9"/>
  <c r="A250" i="28" s="1"/>
  <c r="R25" i="9"/>
  <c r="D193" i="9"/>
  <c r="A186" i="28" s="1"/>
  <c r="D194" i="9"/>
  <c r="A185" i="28" s="1"/>
  <c r="R107" i="9"/>
  <c r="D202" i="9"/>
  <c r="A235" i="28" s="1"/>
  <c r="D201" i="9"/>
  <c r="A236" i="28" s="1"/>
  <c r="R67" i="9"/>
  <c r="D196" i="9"/>
  <c r="A167" i="28" s="1"/>
  <c r="D199" i="9"/>
  <c r="A168" i="28" s="1"/>
  <c r="R66" i="9"/>
  <c r="D197" i="9"/>
  <c r="A154" i="28" s="1"/>
  <c r="D198" i="9"/>
  <c r="A153" i="28" s="1"/>
  <c r="D178" i="9"/>
  <c r="A213" i="28" s="1"/>
  <c r="D187" i="9"/>
  <c r="A118" i="28" s="1"/>
  <c r="D185" i="9"/>
  <c r="A117" i="28" s="1"/>
  <c r="D183" i="9"/>
  <c r="A140" i="28" s="1"/>
  <c r="D181" i="9"/>
  <c r="A139" i="28" s="1"/>
  <c r="R64" i="9"/>
  <c r="D180" i="9"/>
  <c r="A126" i="28" s="1"/>
  <c r="D182" i="9"/>
  <c r="A125" i="28" s="1"/>
  <c r="D179" i="9"/>
  <c r="A228" i="28" s="1"/>
  <c r="D177" i="9"/>
  <c r="A227" i="28" s="1"/>
  <c r="R105" i="9"/>
  <c r="D184" i="9"/>
  <c r="A104" i="28" s="1"/>
  <c r="D186" i="9"/>
  <c r="A103" i="28" s="1"/>
  <c r="R24" i="9"/>
  <c r="R23" i="9"/>
  <c r="D176" i="9"/>
  <c r="A214" i="28" s="1"/>
  <c r="R106" i="9"/>
  <c r="R65" i="9"/>
  <c r="AF74" i="9"/>
  <c r="O74" i="9" s="1"/>
  <c r="E168" i="9" s="1"/>
  <c r="AF33" i="9"/>
  <c r="O33" i="9" s="1"/>
  <c r="E167" i="9" s="1"/>
  <c r="AG74" i="9"/>
  <c r="P74" i="9" s="1"/>
  <c r="F168" i="9" s="1"/>
  <c r="AF115" i="9"/>
  <c r="O115" i="9" s="1"/>
  <c r="E169" i="9" s="1"/>
  <c r="AG115" i="9"/>
  <c r="P115" i="9" s="1"/>
  <c r="F169" i="9" s="1"/>
  <c r="AG33" i="9"/>
  <c r="P33" i="9" s="1"/>
  <c r="F167" i="9" s="1"/>
  <c r="BI28" i="28" l="1"/>
  <c r="V28" i="28" s="1"/>
  <c r="BH28" i="28"/>
  <c r="U28" i="28" s="1"/>
  <c r="BN26" i="28"/>
  <c r="BK26" i="28"/>
  <c r="AB26" i="28" s="1"/>
  <c r="BP26" i="28"/>
  <c r="BJ26" i="28"/>
  <c r="AA26" i="28" s="1"/>
  <c r="AA25" i="28" s="1"/>
  <c r="BO26" i="28"/>
  <c r="BQ26" i="28"/>
  <c r="BH26" i="28"/>
  <c r="U26" i="28" s="1"/>
  <c r="U25" i="28" s="1"/>
  <c r="BI26" i="28"/>
  <c r="V26" i="28" s="1"/>
  <c r="BN28" i="28"/>
  <c r="BK28" i="28"/>
  <c r="BO28" i="28"/>
  <c r="BP28" i="28"/>
  <c r="BQ28" i="28"/>
  <c r="BJ28" i="28"/>
  <c r="AY32" i="28"/>
  <c r="L32" i="28" s="1"/>
  <c r="BD22" i="28"/>
  <c r="Q22" i="28" s="1"/>
  <c r="Q21" i="28" s="1"/>
  <c r="BM22" i="28"/>
  <c r="AD22" i="28" s="1"/>
  <c r="BL22" i="28"/>
  <c r="AC22" i="28" s="1"/>
  <c r="AC21" i="28" s="1"/>
  <c r="BM16" i="28"/>
  <c r="AD16" i="28" s="1"/>
  <c r="BL20" i="28"/>
  <c r="AC20" i="28" s="1"/>
  <c r="AC19" i="28" s="1"/>
  <c r="BM20" i="28"/>
  <c r="AD20" i="28" s="1"/>
  <c r="BD24" i="28"/>
  <c r="Q24" i="28" s="1"/>
  <c r="Q23" i="28" s="1"/>
  <c r="BA30" i="28"/>
  <c r="N30" i="28" s="1"/>
  <c r="BE24" i="28"/>
  <c r="R24" i="28" s="1"/>
  <c r="BP18" i="28"/>
  <c r="BA32" i="28"/>
  <c r="N32" i="28" s="1"/>
  <c r="O25" i="13"/>
  <c r="BQ24" i="28"/>
  <c r="BD18" i="28"/>
  <c r="BM14" i="28"/>
  <c r="AD14" i="28" s="1"/>
  <c r="AX30" i="28"/>
  <c r="K30" i="28" s="1"/>
  <c r="K29" i="28" s="1"/>
  <c r="BC24" i="28"/>
  <c r="P24" i="28" s="1"/>
  <c r="BN18" i="28"/>
  <c r="BB20" i="28"/>
  <c r="S20" i="28" s="1"/>
  <c r="S19" i="28" s="1"/>
  <c r="BJ16" i="28"/>
  <c r="AA16" i="28" s="1"/>
  <c r="AA15" i="28" s="1"/>
  <c r="BH24" i="28"/>
  <c r="Y24" i="28" s="1"/>
  <c r="Y23" i="28" s="1"/>
  <c r="AR24" i="28"/>
  <c r="E24" i="28" s="1"/>
  <c r="E23" i="28" s="1"/>
  <c r="AP24" i="28"/>
  <c r="C24" i="28" s="1"/>
  <c r="C23" i="28" s="1"/>
  <c r="BJ24" i="28"/>
  <c r="AA24" i="28" s="1"/>
  <c r="AA23" i="28" s="1"/>
  <c r="AX24" i="28"/>
  <c r="K24" i="28" s="1"/>
  <c r="K23" i="28" s="1"/>
  <c r="BF24" i="28"/>
  <c r="W24" i="28" s="1"/>
  <c r="W23" i="28" s="1"/>
  <c r="AV24" i="28"/>
  <c r="I24" i="28" s="1"/>
  <c r="I23" i="28" s="1"/>
  <c r="BI24" i="28"/>
  <c r="Z24" i="28" s="1"/>
  <c r="AW24" i="28"/>
  <c r="J24" i="28" s="1"/>
  <c r="AT24" i="28"/>
  <c r="G24" i="28" s="1"/>
  <c r="G23" i="28" s="1"/>
  <c r="AY24" i="28"/>
  <c r="L24" i="28" s="1"/>
  <c r="AS24" i="28"/>
  <c r="F24" i="28" s="1"/>
  <c r="AZ24" i="28"/>
  <c r="M24" i="28" s="1"/>
  <c r="M23" i="28" s="1"/>
  <c r="BK24" i="28"/>
  <c r="AB24" i="28" s="1"/>
  <c r="AQ24" i="28"/>
  <c r="D24" i="28" s="1"/>
  <c r="BA24" i="28"/>
  <c r="N24" i="28" s="1"/>
  <c r="BG24" i="28"/>
  <c r="X24" i="28" s="1"/>
  <c r="AU24" i="28"/>
  <c r="H24" i="28" s="1"/>
  <c r="AZ30" i="28"/>
  <c r="M30" i="28" s="1"/>
  <c r="M29" i="28" s="1"/>
  <c r="BP24" i="28"/>
  <c r="BL16" i="28"/>
  <c r="AC16" i="28" s="1"/>
  <c r="AC15" i="28" s="1"/>
  <c r="BQ8" i="28"/>
  <c r="BK8" i="28"/>
  <c r="BH8" i="28"/>
  <c r="BF8" i="28"/>
  <c r="BO8" i="28"/>
  <c r="BD8" i="28"/>
  <c r="BN8" i="28"/>
  <c r="BE8" i="28"/>
  <c r="BJ8" i="28"/>
  <c r="BI8" i="28"/>
  <c r="BP8" i="28"/>
  <c r="BG8" i="28"/>
  <c r="AQ18" i="28"/>
  <c r="BI18" i="28"/>
  <c r="AQ20" i="28"/>
  <c r="D20" i="28" s="1"/>
  <c r="BE16" i="28"/>
  <c r="V16" i="28" s="1"/>
  <c r="BQ14" i="28"/>
  <c r="BG14" i="28"/>
  <c r="X14" i="28" s="1"/>
  <c r="BE14" i="28"/>
  <c r="V14" i="28" s="1"/>
  <c r="BP14" i="28"/>
  <c r="BA18" i="28"/>
  <c r="BM18" i="28"/>
  <c r="BJ20" i="28"/>
  <c r="AA20" i="28" s="1"/>
  <c r="AA19" i="28" s="1"/>
  <c r="BG20" i="28"/>
  <c r="X20" i="28" s="1"/>
  <c r="AQ16" i="28"/>
  <c r="D16" i="28" s="1"/>
  <c r="AY16" i="28"/>
  <c r="P16" i="28" s="1"/>
  <c r="AQ14" i="28"/>
  <c r="D14" i="28" s="1"/>
  <c r="BF18" i="28"/>
  <c r="AS16" i="28"/>
  <c r="F16" i="28" s="1"/>
  <c r="BA20" i="28"/>
  <c r="N20" i="28" s="1"/>
  <c r="AR20" i="28"/>
  <c r="E20" i="28" s="1"/>
  <c r="E19" i="28" s="1"/>
  <c r="AT20" i="28"/>
  <c r="G20" i="28" s="1"/>
  <c r="G19" i="28" s="1"/>
  <c r="AV16" i="28"/>
  <c r="I16" i="28" s="1"/>
  <c r="I15" i="28" s="1"/>
  <c r="BI20" i="28"/>
  <c r="Z20" i="28" s="1"/>
  <c r="BA16" i="28"/>
  <c r="R16" i="28" s="1"/>
  <c r="BA14" i="28"/>
  <c r="R14" i="28" s="1"/>
  <c r="AV20" i="28"/>
  <c r="I20" i="28" s="1"/>
  <c r="I19" i="28" s="1"/>
  <c r="AR18" i="28"/>
  <c r="AZ18" i="28"/>
  <c r="AP20" i="28"/>
  <c r="C20" i="28" s="1"/>
  <c r="C19" i="28" s="1"/>
  <c r="AU18" i="28"/>
  <c r="BC14" i="28"/>
  <c r="T14" i="28" s="1"/>
  <c r="BG18" i="28"/>
  <c r="BJ18" i="28"/>
  <c r="BI16" i="28"/>
  <c r="Z16" i="28" s="1"/>
  <c r="AU14" i="28"/>
  <c r="H14" i="28" s="1"/>
  <c r="BH16" i="28"/>
  <c r="Y16" i="28" s="1"/>
  <c r="Y15" i="28" s="1"/>
  <c r="BB14" i="28"/>
  <c r="S14" i="28" s="1"/>
  <c r="S13" i="28" s="1"/>
  <c r="BF20" i="28"/>
  <c r="W20" i="28" s="1"/>
  <c r="W19" i="28" s="1"/>
  <c r="BO16" i="28"/>
  <c r="AP16" i="28"/>
  <c r="C16" i="28" s="1"/>
  <c r="C15" i="28" s="1"/>
  <c r="BC16" i="28"/>
  <c r="T16" i="28" s="1"/>
  <c r="BG16" i="28"/>
  <c r="X16" i="28" s="1"/>
  <c r="AR16" i="28"/>
  <c r="E16" i="28" s="1"/>
  <c r="E15" i="28" s="1"/>
  <c r="BH14" i="28"/>
  <c r="Y14" i="28" s="1"/>
  <c r="Y13" i="28" s="1"/>
  <c r="AX16" i="28"/>
  <c r="O16" i="28" s="1"/>
  <c r="O15" i="28" s="1"/>
  <c r="BK18" i="28"/>
  <c r="AS14" i="28"/>
  <c r="F14" i="28" s="1"/>
  <c r="AV14" i="28"/>
  <c r="I14" i="28" s="1"/>
  <c r="I13" i="28" s="1"/>
  <c r="BD14" i="28"/>
  <c r="U14" i="28" s="1"/>
  <c r="U13" i="28" s="1"/>
  <c r="BK20" i="28"/>
  <c r="AB20" i="28" s="1"/>
  <c r="AS18" i="28"/>
  <c r="AY18" i="28"/>
  <c r="BQ16" i="28"/>
  <c r="AW20" i="28"/>
  <c r="J20" i="28" s="1"/>
  <c r="AP14" i="28"/>
  <c r="C14" i="28" s="1"/>
  <c r="C13" i="28" s="1"/>
  <c r="AX20" i="28"/>
  <c r="K20" i="28" s="1"/>
  <c r="K19" i="28" s="1"/>
  <c r="AY14" i="28"/>
  <c r="P14" i="28" s="1"/>
  <c r="BH18" i="28"/>
  <c r="BN14" i="28"/>
  <c r="AT16" i="28"/>
  <c r="G16" i="28" s="1"/>
  <c r="G15" i="28" s="1"/>
  <c r="BP16" i="28"/>
  <c r="AP18" i="28"/>
  <c r="AW16" i="28"/>
  <c r="J16" i="28" s="1"/>
  <c r="BI14" i="28"/>
  <c r="Z14" i="28" s="1"/>
  <c r="AZ16" i="28"/>
  <c r="Q16" i="28" s="1"/>
  <c r="Q15" i="28" s="1"/>
  <c r="AV18" i="28"/>
  <c r="BD16" i="28"/>
  <c r="U16" i="28" s="1"/>
  <c r="U15" i="28" s="1"/>
  <c r="BH20" i="28"/>
  <c r="Y20" i="28" s="1"/>
  <c r="Y19" i="28" s="1"/>
  <c r="BB16" i="28"/>
  <c r="S16" i="28" s="1"/>
  <c r="S15" i="28" s="1"/>
  <c r="BF16" i="28"/>
  <c r="W16" i="28" s="1"/>
  <c r="W15" i="28" s="1"/>
  <c r="BL18" i="28"/>
  <c r="AT14" i="28"/>
  <c r="G14" i="28" s="1"/>
  <c r="G13" i="28" s="1"/>
  <c r="AZ14" i="28"/>
  <c r="Q14" i="28" s="1"/>
  <c r="Q13" i="28" s="1"/>
  <c r="AZ20" i="28"/>
  <c r="M20" i="28" s="1"/>
  <c r="M19" i="28" s="1"/>
  <c r="AY20" i="28"/>
  <c r="L20" i="28" s="1"/>
  <c r="BO14" i="28"/>
  <c r="AX14" i="28"/>
  <c r="O14" i="28" s="1"/>
  <c r="O13" i="28" s="1"/>
  <c r="BN16" i="28"/>
  <c r="AT18" i="28"/>
  <c r="AX18" i="28"/>
  <c r="AW18" i="28"/>
  <c r="BF14" i="28"/>
  <c r="W14" i="28" s="1"/>
  <c r="W13" i="28" s="1"/>
  <c r="AU20" i="28"/>
  <c r="H20" i="28" s="1"/>
  <c r="AU16" i="28"/>
  <c r="H16" i="28" s="1"/>
  <c r="AR14" i="28"/>
  <c r="E14" i="28" s="1"/>
  <c r="E13" i="28" s="1"/>
  <c r="AS20" i="28"/>
  <c r="F20" i="28" s="1"/>
  <c r="AW14" i="28"/>
  <c r="J14" i="28" s="1"/>
  <c r="BC20" i="28"/>
  <c r="T20" i="28" s="1"/>
  <c r="BO18" i="28"/>
  <c r="BN20" i="28"/>
  <c r="BC18" i="28"/>
  <c r="BE18" i="28"/>
  <c r="BQ20" i="28"/>
  <c r="BQ18" i="28"/>
  <c r="BO20" i="28"/>
  <c r="BE20" i="28"/>
  <c r="V20" i="28" s="1"/>
  <c r="BD20" i="28"/>
  <c r="U20" i="28" s="1"/>
  <c r="U19" i="28" s="1"/>
  <c r="BP20" i="28"/>
  <c r="AW32" i="28"/>
  <c r="J32" i="28" s="1"/>
  <c r="AV32" i="28"/>
  <c r="I32" i="28" s="1"/>
  <c r="I31" i="28" s="1"/>
  <c r="BC22" i="28"/>
  <c r="P22" i="28" s="1"/>
  <c r="BK16" i="28"/>
  <c r="AB16" i="28" s="1"/>
  <c r="BN24" i="28"/>
  <c r="AX32" i="28"/>
  <c r="K32" i="28" s="1"/>
  <c r="K31" i="28" s="1"/>
  <c r="BB22" i="28"/>
  <c r="O22" i="28" s="1"/>
  <c r="O21" i="28" s="1"/>
  <c r="BH6" i="28"/>
  <c r="Y6" i="28" s="1"/>
  <c r="Y5" i="28" s="1"/>
  <c r="BP6" i="28"/>
  <c r="BG6" i="28"/>
  <c r="X6" i="28" s="1"/>
  <c r="BI6" i="28"/>
  <c r="Z6" i="28" s="1"/>
  <c r="BF6" i="28"/>
  <c r="W6" i="28" s="1"/>
  <c r="W5" i="28" s="1"/>
  <c r="BO6" i="28"/>
  <c r="BQ6" i="28"/>
  <c r="BD6" i="28"/>
  <c r="U6" i="28" s="1"/>
  <c r="U5" i="28" s="1"/>
  <c r="BJ6" i="28"/>
  <c r="AA6" i="28" s="1"/>
  <c r="AA5" i="28" s="1"/>
  <c r="BK6" i="28"/>
  <c r="AB6" i="28" s="1"/>
  <c r="BE6" i="28"/>
  <c r="V6" i="28" s="1"/>
  <c r="BN6" i="28"/>
  <c r="AY30" i="28"/>
  <c r="L30" i="28" s="1"/>
  <c r="BN22" i="28"/>
  <c r="BK14" i="28"/>
  <c r="AB14" i="28" s="1"/>
  <c r="BL24" i="28"/>
  <c r="AC24" i="28" s="1"/>
  <c r="AC23" i="28" s="1"/>
  <c r="BM24" i="28"/>
  <c r="AD24" i="28" s="1"/>
  <c r="AV30" i="28"/>
  <c r="I30" i="28" s="1"/>
  <c r="I29" i="28" s="1"/>
  <c r="AW30" i="28"/>
  <c r="J30" i="28" s="1"/>
  <c r="BJ14" i="28"/>
  <c r="AA14" i="28" s="1"/>
  <c r="AA13" i="28" s="1"/>
  <c r="BL14" i="28"/>
  <c r="AC14" i="28" s="1"/>
  <c r="AC13" i="28" s="1"/>
  <c r="AZ32" i="28"/>
  <c r="M32" i="28" s="1"/>
  <c r="M31" i="28" s="1"/>
  <c r="BK22" i="28"/>
  <c r="AB22" i="28" s="1"/>
  <c r="BF22" i="28"/>
  <c r="W22" i="28" s="1"/>
  <c r="W21" i="28" s="1"/>
  <c r="BH22" i="28"/>
  <c r="Y22" i="28" s="1"/>
  <c r="Y21" i="28" s="1"/>
  <c r="AU22" i="28"/>
  <c r="H22" i="28" s="1"/>
  <c r="AQ22" i="28"/>
  <c r="D22" i="28" s="1"/>
  <c r="AT22" i="28"/>
  <c r="G22" i="28" s="1"/>
  <c r="G21" i="28" s="1"/>
  <c r="BJ22" i="28"/>
  <c r="AA22" i="28" s="1"/>
  <c r="AA21" i="28" s="1"/>
  <c r="AW22" i="28"/>
  <c r="J22" i="28" s="1"/>
  <c r="AP22" i="28"/>
  <c r="C22" i="28" s="1"/>
  <c r="C21" i="28" s="1"/>
  <c r="AV22" i="28"/>
  <c r="I22" i="28" s="1"/>
  <c r="I21" i="28" s="1"/>
  <c r="BA22" i="28"/>
  <c r="N22" i="28" s="1"/>
  <c r="AZ22" i="28"/>
  <c r="M22" i="28" s="1"/>
  <c r="M21" i="28" s="1"/>
  <c r="AY22" i="28"/>
  <c r="L22" i="28" s="1"/>
  <c r="AR22" i="28"/>
  <c r="E22" i="28" s="1"/>
  <c r="E21" i="28" s="1"/>
  <c r="BG22" i="28"/>
  <c r="X22" i="28" s="1"/>
  <c r="AX22" i="28"/>
  <c r="K22" i="28" s="1"/>
  <c r="K21" i="28" s="1"/>
  <c r="AS22" i="28"/>
  <c r="F22" i="28" s="1"/>
  <c r="BI22" i="28"/>
  <c r="Z22" i="28" s="1"/>
  <c r="BO24" i="28"/>
  <c r="BP22" i="28"/>
  <c r="BB18" i="28"/>
  <c r="BB24" i="28"/>
  <c r="O24" i="28" s="1"/>
  <c r="O23" i="28" s="1"/>
  <c r="BO22" i="28"/>
  <c r="BQ22" i="28"/>
  <c r="BE22" i="28"/>
  <c r="R22" i="28" s="1"/>
  <c r="Q17" i="13"/>
  <c r="Q33" i="13"/>
  <c r="M17" i="13"/>
  <c r="K17" i="13"/>
  <c r="Q21" i="13"/>
  <c r="M21" i="13"/>
  <c r="I13" i="13"/>
  <c r="Q25" i="13"/>
  <c r="Q13" i="13"/>
  <c r="O21" i="13"/>
  <c r="O29" i="13"/>
  <c r="I17" i="13"/>
  <c r="G9" i="13"/>
  <c r="G13" i="13"/>
  <c r="K13" i="13"/>
  <c r="M13" i="13"/>
  <c r="O13" i="13"/>
  <c r="S15" i="13"/>
  <c r="E9" i="13"/>
  <c r="E173" i="9"/>
  <c r="E95" i="13" s="1"/>
  <c r="AB34" i="13" s="1"/>
  <c r="F70" i="13"/>
  <c r="F173" i="9"/>
  <c r="F95" i="13" s="1"/>
  <c r="AC34" i="13" s="1"/>
  <c r="H35" i="13" s="1"/>
  <c r="E70" i="13"/>
  <c r="O37" i="13"/>
  <c r="K33" i="13"/>
  <c r="K37" i="13"/>
  <c r="I33" i="13"/>
  <c r="G21" i="13"/>
  <c r="T15" i="13"/>
  <c r="E33" i="13"/>
  <c r="O9" i="13"/>
  <c r="E21" i="13"/>
  <c r="AM14" i="13"/>
  <c r="E37" i="13"/>
  <c r="I29" i="13"/>
  <c r="I9" i="13"/>
  <c r="G29" i="13"/>
  <c r="E25" i="13"/>
  <c r="K9" i="13"/>
  <c r="AL14" i="13"/>
  <c r="E29" i="13"/>
  <c r="M9" i="13"/>
  <c r="I37" i="13"/>
  <c r="E17" i="13"/>
  <c r="G37" i="13"/>
  <c r="F172" i="9"/>
  <c r="F73" i="13" s="1"/>
  <c r="E60" i="13"/>
  <c r="E172" i="9"/>
  <c r="E73" i="13" s="1"/>
  <c r="F60" i="13"/>
  <c r="F171" i="9"/>
  <c r="F83" i="13" s="1"/>
  <c r="E90" i="13"/>
  <c r="E171" i="9"/>
  <c r="E83" i="13" s="1"/>
  <c r="F90" i="13"/>
  <c r="AK10" i="13" l="1"/>
  <c r="R11" i="13" s="1"/>
  <c r="AK30" i="13"/>
  <c r="R31" i="13" s="1"/>
  <c r="X38" i="13"/>
  <c r="AH38" i="13"/>
  <c r="M39" i="13" s="1"/>
  <c r="Y38" i="13"/>
  <c r="AI38" i="13"/>
  <c r="N39" i="13" s="1"/>
  <c r="AJ10" i="13"/>
  <c r="Q11" i="13" s="1"/>
  <c r="AJ30" i="13"/>
  <c r="Q31" i="13" s="1"/>
  <c r="Q29" i="13" s="1"/>
  <c r="AM34" i="13"/>
  <c r="AL34" i="13"/>
  <c r="C39" i="13"/>
  <c r="D39" i="13"/>
  <c r="AG26" i="13"/>
  <c r="AE26" i="13"/>
  <c r="AF26" i="13"/>
  <c r="M27" i="13" s="1"/>
  <c r="AD26" i="13"/>
  <c r="I27" i="13" s="1"/>
  <c r="AF30" i="13"/>
  <c r="AD22" i="13"/>
  <c r="T11" i="13"/>
  <c r="S11" i="13"/>
  <c r="AG30" i="13"/>
  <c r="L31" i="13" s="1"/>
  <c r="AE22" i="13"/>
  <c r="C29" i="13"/>
  <c r="C25" i="13"/>
  <c r="C13" i="13"/>
  <c r="S13" i="13" s="1"/>
  <c r="AB26" i="13"/>
  <c r="AH18" i="13"/>
  <c r="O19" i="13" s="1"/>
  <c r="AC26" i="13"/>
  <c r="AI18" i="13"/>
  <c r="T19" i="13" s="1"/>
  <c r="C17" i="13"/>
  <c r="C21" i="13"/>
  <c r="W14" i="13"/>
  <c r="C33" i="13"/>
  <c r="AH6" i="28"/>
  <c r="AI6" i="28"/>
  <c r="S39" i="13"/>
  <c r="AM10" i="13"/>
  <c r="AL10" i="13"/>
  <c r="AM38" i="13" l="1"/>
  <c r="M37" i="13"/>
  <c r="AL38" i="13"/>
  <c r="I25" i="13"/>
  <c r="M25" i="13"/>
  <c r="O17" i="13"/>
  <c r="S17" i="13" s="1"/>
  <c r="S19" i="13"/>
  <c r="AM22" i="13"/>
  <c r="L23" i="13"/>
  <c r="T23" i="13" s="1"/>
  <c r="AL22" i="13"/>
  <c r="AM30" i="13"/>
  <c r="AL30" i="13"/>
  <c r="S31" i="13"/>
  <c r="S27" i="13"/>
  <c r="AL26" i="13"/>
  <c r="AM26" i="13"/>
  <c r="T27" i="13"/>
  <c r="AM18" i="13"/>
  <c r="AL18" i="13"/>
  <c r="T31" i="13"/>
  <c r="M33" i="13"/>
  <c r="AJ6" i="28"/>
  <c r="AE5" i="28"/>
  <c r="T39" i="13"/>
  <c r="Q9" i="13"/>
  <c r="S9" i="13" s="1"/>
  <c r="W10" i="13"/>
  <c r="K21" i="13" l="1"/>
  <c r="S21" i="13" s="1"/>
  <c r="S23" i="13"/>
  <c r="W22" i="13" s="1"/>
  <c r="G25" i="13"/>
  <c r="S25" i="13" s="1"/>
  <c r="T35" i="13"/>
  <c r="S35" i="13"/>
  <c r="W26" i="13"/>
  <c r="K29" i="13"/>
  <c r="S29" i="13" s="1"/>
  <c r="W30" i="13"/>
  <c r="W38" i="13"/>
  <c r="C37" i="13"/>
  <c r="S37" i="13" s="1"/>
  <c r="W18" i="13" l="1"/>
  <c r="G33" i="13"/>
  <c r="S33" i="13" s="1"/>
  <c r="W34" i="13"/>
  <c r="AE9" i="28" l="1"/>
  <c r="AH10" i="28"/>
  <c r="AI10" i="28"/>
  <c r="AE11" i="28"/>
  <c r="AH12" i="28"/>
  <c r="AI12" i="28"/>
  <c r="AH14" i="28"/>
  <c r="AI14" i="28"/>
  <c r="AE13" i="28"/>
  <c r="AE15" i="28"/>
  <c r="AH16" i="28"/>
  <c r="AI16" i="28"/>
  <c r="AI20" i="28"/>
  <c r="AH20" i="28"/>
  <c r="AE19" i="28"/>
  <c r="AE21" i="28"/>
  <c r="AH22" i="28"/>
  <c r="AI22" i="28"/>
  <c r="AI24" i="28"/>
  <c r="AH24" i="28"/>
  <c r="AE23" i="28"/>
  <c r="AI26" i="28"/>
  <c r="AH26" i="28"/>
  <c r="AE25" i="28"/>
  <c r="AI30" i="28"/>
  <c r="AE29" i="28"/>
  <c r="AH30" i="28"/>
  <c r="AI32" i="28"/>
  <c r="AH32" i="28"/>
  <c r="AJ22" i="28" l="1"/>
  <c r="AJ26" i="28"/>
  <c r="AE31" i="28"/>
  <c r="AK31" i="28" s="1"/>
  <c r="AJ30" i="28"/>
  <c r="AJ16" i="28"/>
  <c r="AJ24" i="28"/>
  <c r="AJ20" i="28"/>
  <c r="AJ32" i="28"/>
  <c r="AJ12" i="28"/>
  <c r="AJ10" i="28"/>
  <c r="AJ14" i="28"/>
  <c r="U27" i="28"/>
  <c r="S27" i="28"/>
  <c r="AK29" i="28" l="1"/>
  <c r="K27" i="28"/>
  <c r="M27" i="28"/>
  <c r="Q27" i="28"/>
  <c r="AB28" i="28"/>
  <c r="G27" i="28"/>
  <c r="AD28" i="28"/>
  <c r="I27" i="28"/>
  <c r="E27" i="28"/>
  <c r="O27" i="28"/>
  <c r="AC28" i="28"/>
  <c r="AC27" i="28" s="1"/>
  <c r="C28" i="28"/>
  <c r="C27" i="28" s="1"/>
  <c r="AA28" i="28"/>
  <c r="AA27" i="28" s="1"/>
  <c r="AE27" i="28" l="1"/>
  <c r="AK27" i="28" s="1"/>
  <c r="AI28" i="28"/>
  <c r="AH28" i="28"/>
  <c r="X18" i="28"/>
  <c r="AD18" i="28"/>
  <c r="L18" i="28"/>
  <c r="K18" i="28"/>
  <c r="K17" i="28" s="1"/>
  <c r="G18" i="28"/>
  <c r="N18" i="28"/>
  <c r="H18" i="28"/>
  <c r="F18" i="28"/>
  <c r="AC18" i="28"/>
  <c r="AC17" i="28" s="1"/>
  <c r="M18" i="28"/>
  <c r="M17" i="28" s="1"/>
  <c r="T18" i="28"/>
  <c r="Y18" i="28"/>
  <c r="Y17" i="28" s="1"/>
  <c r="E18" i="28"/>
  <c r="E17" i="28" s="1"/>
  <c r="J18" i="28"/>
  <c r="C18" i="28"/>
  <c r="C17" i="28" s="1"/>
  <c r="U18" i="28"/>
  <c r="U17" i="28" s="1"/>
  <c r="D18" i="28"/>
  <c r="Z18" i="28"/>
  <c r="AA18" i="28"/>
  <c r="AA17" i="28" s="1"/>
  <c r="I18" i="28"/>
  <c r="I17" i="28" s="1"/>
  <c r="W18" i="28"/>
  <c r="W17" i="28" s="1"/>
  <c r="AB18" i="28"/>
  <c r="S18" i="28"/>
  <c r="S17" i="28" s="1"/>
  <c r="V18" i="28"/>
  <c r="AJ28" i="28" l="1"/>
  <c r="AK21" i="28"/>
  <c r="AK19" i="28"/>
  <c r="AK23" i="28"/>
  <c r="AI18" i="28"/>
  <c r="AH18" i="28"/>
  <c r="AK25" i="28"/>
  <c r="G17" i="28"/>
  <c r="AE17" i="28" s="1"/>
  <c r="AJ18" i="28" l="1"/>
  <c r="AK13" i="28"/>
  <c r="AK17" i="28"/>
  <c r="AK15" i="28"/>
  <c r="AK9" i="28"/>
  <c r="AK11" i="28"/>
  <c r="N8" i="28"/>
  <c r="L8" i="28"/>
  <c r="I8" i="28"/>
  <c r="I7" i="28" s="1"/>
  <c r="Y8" i="28"/>
  <c r="Y7" i="28" s="1"/>
  <c r="R8" i="28"/>
  <c r="S8" i="28"/>
  <c r="S7" i="28" s="1"/>
  <c r="O8" i="28"/>
  <c r="O7" i="28" s="1"/>
  <c r="Q8" i="28"/>
  <c r="Q7" i="28" s="1"/>
  <c r="AD8" i="28"/>
  <c r="J8" i="28"/>
  <c r="AC8" i="28"/>
  <c r="AC7" i="28" s="1"/>
  <c r="W8" i="28"/>
  <c r="W7" i="28" s="1"/>
  <c r="H8" i="28"/>
  <c r="X8" i="28"/>
  <c r="K8" i="28"/>
  <c r="AA8" i="28"/>
  <c r="AA7" i="28" s="1"/>
  <c r="Z8" i="28"/>
  <c r="M8" i="28"/>
  <c r="M7" i="28" s="1"/>
  <c r="AB8" i="28"/>
  <c r="V8" i="28"/>
  <c r="T8" i="28"/>
  <c r="U8" i="28"/>
  <c r="U7" i="28" s="1"/>
  <c r="G8" i="28"/>
  <c r="G7" i="28" s="1"/>
  <c r="P8" i="28"/>
  <c r="AH8" i="28" l="1"/>
  <c r="K7" i="28"/>
  <c r="AE7" i="28" s="1"/>
  <c r="AI8" i="28"/>
  <c r="AJ8" i="28" l="1"/>
  <c r="AK5" i="28"/>
  <c r="AK7" i="28"/>
  <c r="A4" i="13" l="1"/>
  <c r="A4" i="30" l="1"/>
  <c r="A4" i="33"/>
  <c r="A2" i="28"/>
  <c r="A4" i="29"/>
  <c r="A4" i="34"/>
  <c r="A4" i="31"/>
  <c r="A4" i="32"/>
  <c r="A4" i="9"/>
  <c r="C3" i="28"/>
  <c r="A5" i="28" s="1"/>
  <c r="C4" i="28"/>
  <c r="A6" i="28" s="1"/>
  <c r="E3" i="28"/>
  <c r="A7" i="28" s="1"/>
  <c r="K3" i="28"/>
  <c r="A13" i="28" s="1"/>
  <c r="M3" i="28"/>
  <c r="A15" i="28" s="1"/>
  <c r="M4" i="28"/>
  <c r="A16" i="28" s="1"/>
  <c r="O3" i="28"/>
  <c r="A17" i="28" s="1"/>
  <c r="Q3" i="28"/>
  <c r="A19" i="28" s="1"/>
  <c r="Q4" i="28"/>
  <c r="A20" i="28" s="1"/>
  <c r="S3" i="28"/>
  <c r="A21" i="28" s="1"/>
  <c r="U3" i="28"/>
  <c r="A23" i="28" s="1"/>
  <c r="U4" i="28"/>
  <c r="A24" i="28" s="1"/>
  <c r="W3" i="28"/>
  <c r="A25" i="28" s="1"/>
  <c r="Y3" i="28"/>
  <c r="A27" i="28" s="1"/>
  <c r="AA3" i="28"/>
  <c r="A29" i="28" s="1"/>
  <c r="AC3" i="28"/>
  <c r="A31" i="28" s="1"/>
  <c r="AC4" i="28"/>
  <c r="A32" i="28" s="1"/>
  <c r="A127" i="32" l="1"/>
  <c r="A45" i="32"/>
  <c r="A86" i="32"/>
  <c r="A45" i="31"/>
  <c r="A127" i="31"/>
  <c r="A86" i="31"/>
  <c r="A127" i="34"/>
  <c r="A45" i="34"/>
  <c r="A86" i="34"/>
  <c r="A45" i="29"/>
  <c r="A86" i="29"/>
  <c r="A127" i="29"/>
  <c r="A127" i="33"/>
  <c r="A45" i="33"/>
  <c r="A86" i="33"/>
  <c r="A86" i="9"/>
  <c r="A45" i="9"/>
  <c r="A127" i="9"/>
  <c r="A127" i="30"/>
  <c r="A45" i="30"/>
  <c r="A86" i="30"/>
  <c r="AA4" i="28"/>
  <c r="A30" i="28" s="1"/>
  <c r="Y4" i="28"/>
  <c r="A28" i="28" s="1"/>
  <c r="W4" i="28"/>
  <c r="A26" i="28" s="1"/>
  <c r="S4" i="28"/>
  <c r="A22" i="28" s="1"/>
  <c r="O4" i="28"/>
  <c r="A18" i="28" s="1"/>
  <c r="K4" i="28"/>
  <c r="A14" i="28" s="1"/>
  <c r="E4" i="28"/>
  <c r="A8" i="28" s="1"/>
  <c r="B21" i="28" l="1"/>
  <c r="B23" i="28"/>
  <c r="B19" i="28"/>
  <c r="B13" i="28"/>
  <c r="B15" i="28"/>
  <c r="B5" i="28"/>
  <c r="B7" i="28"/>
  <c r="B9" i="28" l="1"/>
  <c r="B11" i="28"/>
  <c r="B17" i="28"/>
  <c r="B25" i="28"/>
  <c r="B27" i="28"/>
  <c r="B31" i="28"/>
  <c r="B29" i="28"/>
  <c r="S59" i="31" l="1"/>
  <c r="B61" i="31" s="1"/>
  <c r="B71" i="31" s="1"/>
  <c r="S149" i="29"/>
  <c r="D148" i="29" s="1"/>
  <c r="S105" i="33"/>
  <c r="B105" i="33" s="1"/>
  <c r="S146" i="9"/>
  <c r="B146" i="9" s="1"/>
  <c r="S141" i="9"/>
  <c r="B143" i="9" s="1"/>
  <c r="B153" i="9" s="1"/>
  <c r="S99" i="33"/>
  <c r="B99" i="33" s="1"/>
  <c r="B109" i="33" s="1"/>
  <c r="S61" i="34"/>
  <c r="S106" i="33"/>
  <c r="B107" i="33" s="1"/>
  <c r="S21" i="32"/>
  <c r="S62" i="34"/>
  <c r="S140" i="9"/>
  <c r="B140" i="9" s="1"/>
  <c r="B150" i="9" s="1"/>
  <c r="S103" i="30"/>
  <c r="S65" i="31"/>
  <c r="B66" i="31" s="1"/>
  <c r="S26" i="32"/>
  <c r="D25" i="32" s="1"/>
  <c r="K57" i="15"/>
  <c r="S66" i="34"/>
  <c r="D64" i="34" s="1"/>
  <c r="S67" i="34"/>
  <c r="D66" i="34" s="1"/>
  <c r="S147" i="9"/>
  <c r="B148" i="9" s="1"/>
  <c r="S100" i="33"/>
  <c r="B102" i="33" s="1"/>
  <c r="B112" i="33" s="1"/>
  <c r="S25" i="32"/>
  <c r="D23" i="32" s="1"/>
  <c r="S108" i="30"/>
  <c r="D107" i="30" s="1"/>
  <c r="S143" i="29"/>
  <c r="S144" i="29"/>
  <c r="S107" i="30"/>
  <c r="D105" i="30" s="1"/>
  <c r="S102" i="30"/>
  <c r="S58" i="31"/>
  <c r="B58" i="31" s="1"/>
  <c r="B68" i="31" s="1"/>
  <c r="S148" i="29"/>
  <c r="D146" i="29" s="1"/>
  <c r="S20" i="32"/>
  <c r="S64" i="31"/>
  <c r="B64" i="31" s="1"/>
  <c r="J57" i="15"/>
  <c r="D150" i="29" l="1"/>
  <c r="D143" i="29"/>
  <c r="D71" i="34"/>
  <c r="D58" i="34"/>
  <c r="D153" i="29"/>
  <c r="D140" i="29"/>
  <c r="D30" i="32"/>
  <c r="D17" i="32"/>
  <c r="D102" i="30"/>
  <c r="D109" i="30"/>
  <c r="D68" i="34"/>
  <c r="D61" i="34"/>
  <c r="D112" i="30"/>
  <c r="D99" i="30"/>
  <c r="D20" i="32"/>
  <c r="D27" i="32"/>
  <c r="S59" i="33"/>
  <c r="B61" i="33" s="1"/>
  <c r="B71" i="33" s="1"/>
  <c r="S106" i="30"/>
  <c r="B107" i="30" s="1"/>
  <c r="S108" i="34"/>
  <c r="D107" i="34" s="1"/>
  <c r="S18" i="31"/>
  <c r="B20" i="31" s="1"/>
  <c r="B30" i="31" s="1"/>
  <c r="S61" i="32"/>
  <c r="S24" i="31"/>
  <c r="B25" i="31" s="1"/>
  <c r="K60" i="15"/>
  <c r="S67" i="32"/>
  <c r="D66" i="32" s="1"/>
  <c r="S102" i="34"/>
  <c r="S26" i="29"/>
  <c r="D25" i="29" s="1"/>
  <c r="S65" i="33"/>
  <c r="B66" i="33" s="1"/>
  <c r="S106" i="9"/>
  <c r="B107" i="9" s="1"/>
  <c r="S100" i="9"/>
  <c r="B102" i="9" s="1"/>
  <c r="B112" i="9" s="1"/>
  <c r="S20" i="29"/>
  <c r="S100" i="30"/>
  <c r="B102" i="30" s="1"/>
  <c r="B112" i="30" s="1"/>
  <c r="I3" i="28"/>
  <c r="A11" i="28" s="1"/>
  <c r="I4" i="28"/>
  <c r="A12" i="28" s="1"/>
  <c r="G3" i="28"/>
  <c r="A9" i="28" s="1"/>
  <c r="G4" i="28" l="1"/>
  <c r="A10" i="28" s="1"/>
  <c r="D112" i="34"/>
  <c r="D99" i="34"/>
  <c r="D17" i="29"/>
  <c r="D30" i="29"/>
  <c r="D71" i="32"/>
  <c r="D58" i="32"/>
  <c r="S23" i="30" l="1"/>
  <c r="B23" i="30" s="1"/>
  <c r="S17" i="32"/>
  <c r="B17" i="32" s="1"/>
  <c r="B27" i="32" s="1"/>
  <c r="S103" i="29"/>
  <c r="S66" i="33"/>
  <c r="D64" i="33" s="1"/>
  <c r="S146" i="34"/>
  <c r="B146" i="34" s="1"/>
  <c r="S17" i="9"/>
  <c r="B17" i="9" s="1"/>
  <c r="B27" i="9" s="1"/>
  <c r="S23" i="32"/>
  <c r="B23" i="32" s="1"/>
  <c r="S62" i="33"/>
  <c r="J63" i="15"/>
  <c r="S23" i="9"/>
  <c r="B23" i="9" s="1"/>
  <c r="S140" i="34"/>
  <c r="B140" i="34" s="1"/>
  <c r="B150" i="34" s="1"/>
  <c r="S107" i="31"/>
  <c r="D105" i="31" s="1"/>
  <c r="S103" i="31"/>
  <c r="S107" i="29"/>
  <c r="D105" i="29" s="1"/>
  <c r="S17" i="30"/>
  <c r="B17" i="30" s="1"/>
  <c r="B27" i="30" s="1"/>
  <c r="S24" i="29"/>
  <c r="B25" i="29" s="1"/>
  <c r="S20" i="34"/>
  <c r="S141" i="33"/>
  <c r="B143" i="33" s="1"/>
  <c r="B153" i="33" s="1"/>
  <c r="K58" i="15"/>
  <c r="S18" i="29"/>
  <c r="B20" i="29" s="1"/>
  <c r="B30" i="29" s="1"/>
  <c r="S143" i="9"/>
  <c r="S100" i="31"/>
  <c r="B102" i="31" s="1"/>
  <c r="B112" i="31" s="1"/>
  <c r="S67" i="30"/>
  <c r="D66" i="30" s="1"/>
  <c r="S26" i="34"/>
  <c r="D25" i="34" s="1"/>
  <c r="S105" i="31"/>
  <c r="B105" i="31" s="1"/>
  <c r="S107" i="32"/>
  <c r="D105" i="32" s="1"/>
  <c r="S144" i="9"/>
  <c r="S148" i="9"/>
  <c r="D146" i="9" s="1"/>
  <c r="S140" i="33"/>
  <c r="B140" i="33" s="1"/>
  <c r="B150" i="33" s="1"/>
  <c r="S99" i="31"/>
  <c r="B99" i="31" s="1"/>
  <c r="B109" i="31" s="1"/>
  <c r="S146" i="33"/>
  <c r="B146" i="33" s="1"/>
  <c r="S62" i="30"/>
  <c r="S21" i="34"/>
  <c r="S23" i="29"/>
  <c r="B23" i="29" s="1"/>
  <c r="S17" i="29"/>
  <c r="B17" i="29" s="1"/>
  <c r="B27" i="29" s="1"/>
  <c r="S66" i="30"/>
  <c r="D64" i="30" s="1"/>
  <c r="S103" i="32"/>
  <c r="S25" i="34"/>
  <c r="D23" i="34" s="1"/>
  <c r="J58" i="15"/>
  <c r="S149" i="9" l="1"/>
  <c r="D148" i="9" s="1"/>
  <c r="S106" i="31"/>
  <c r="B107" i="31" s="1"/>
  <c r="S102" i="32"/>
  <c r="D99" i="32" s="1"/>
  <c r="S147" i="33"/>
  <c r="B148" i="33" s="1"/>
  <c r="D109" i="29"/>
  <c r="D102" i="29"/>
  <c r="S18" i="9"/>
  <c r="B20" i="9" s="1"/>
  <c r="B30" i="9" s="1"/>
  <c r="K63" i="15"/>
  <c r="S102" i="29"/>
  <c r="S67" i="33"/>
  <c r="D66" i="33" s="1"/>
  <c r="S24" i="30"/>
  <c r="B25" i="30" s="1"/>
  <c r="S141" i="34"/>
  <c r="B143" i="34" s="1"/>
  <c r="B153" i="34" s="1"/>
  <c r="S18" i="30"/>
  <c r="B20" i="30" s="1"/>
  <c r="B30" i="30" s="1"/>
  <c r="S18" i="32"/>
  <c r="B20" i="32" s="1"/>
  <c r="B30" i="32" s="1"/>
  <c r="S108" i="31"/>
  <c r="D107" i="31" s="1"/>
  <c r="S24" i="9"/>
  <c r="B25" i="9" s="1"/>
  <c r="S147" i="34"/>
  <c r="B148" i="34" s="1"/>
  <c r="S24" i="32"/>
  <c r="B25" i="32" s="1"/>
  <c r="S108" i="29"/>
  <c r="D107" i="29" s="1"/>
  <c r="S102" i="31"/>
  <c r="S61" i="33"/>
  <c r="S61" i="30"/>
  <c r="D58" i="30" s="1"/>
  <c r="D61" i="33"/>
  <c r="D68" i="33"/>
  <c r="S108" i="32"/>
  <c r="D107" i="32" s="1"/>
  <c r="D109" i="31"/>
  <c r="D102" i="31"/>
  <c r="D109" i="32"/>
  <c r="D102" i="32"/>
  <c r="D150" i="9"/>
  <c r="D143" i="9"/>
  <c r="D140" i="9"/>
  <c r="D153" i="9"/>
  <c r="D20" i="34"/>
  <c r="D27" i="34"/>
  <c r="D30" i="34"/>
  <c r="D17" i="34"/>
  <c r="D61" i="30"/>
  <c r="D68" i="30"/>
  <c r="D112" i="32" l="1"/>
  <c r="D71" i="30"/>
  <c r="D71" i="33"/>
  <c r="D58" i="33"/>
  <c r="D99" i="31"/>
  <c r="D112" i="31"/>
  <c r="D112" i="29"/>
  <c r="D99" i="29"/>
  <c r="K62" i="15" l="1"/>
  <c r="J62" i="15"/>
  <c r="S141" i="29"/>
  <c r="B143" i="29" s="1"/>
  <c r="B153" i="29" s="1"/>
  <c r="S147" i="29"/>
  <c r="B148" i="29" s="1"/>
  <c r="S20" i="31"/>
  <c r="S20" i="33"/>
  <c r="S140" i="32"/>
  <c r="B140" i="32" s="1"/>
  <c r="B150" i="32" s="1"/>
  <c r="S21" i="31"/>
  <c r="S141" i="30"/>
  <c r="B143" i="30" s="1"/>
  <c r="B153" i="30" s="1"/>
  <c r="S18" i="34"/>
  <c r="B20" i="34" s="1"/>
  <c r="B30" i="34" s="1"/>
  <c r="S17" i="34"/>
  <c r="B17" i="34" s="1"/>
  <c r="B27" i="34" s="1"/>
  <c r="S140" i="29"/>
  <c r="B140" i="29" s="1"/>
  <c r="B150" i="29" s="1"/>
  <c r="S140" i="30"/>
  <c r="B140" i="30" s="1"/>
  <c r="B150" i="30" s="1"/>
  <c r="S141" i="32"/>
  <c r="B143" i="32" s="1"/>
  <c r="B153" i="32" s="1"/>
  <c r="S21" i="33"/>
  <c r="S147" i="30"/>
  <c r="B148" i="30" s="1"/>
  <c r="S25" i="33"/>
  <c r="D23" i="33" s="1"/>
  <c r="S146" i="30"/>
  <c r="B146" i="30" s="1"/>
  <c r="S146" i="32"/>
  <c r="B146" i="32" s="1"/>
  <c r="S25" i="31"/>
  <c r="D23" i="31" s="1"/>
  <c r="S24" i="34"/>
  <c r="B25" i="34" s="1"/>
  <c r="S26" i="31"/>
  <c r="D25" i="31" s="1"/>
  <c r="S26" i="33"/>
  <c r="D25" i="33" s="1"/>
  <c r="S147" i="32"/>
  <c r="B148" i="32" s="1"/>
  <c r="S146" i="29"/>
  <c r="B146" i="29" s="1"/>
  <c r="S23" i="34"/>
  <c r="B23" i="34" s="1"/>
  <c r="S20" i="9"/>
  <c r="S21" i="9"/>
  <c r="S26" i="9"/>
  <c r="D25" i="9" s="1"/>
  <c r="S25" i="9"/>
  <c r="D23" i="9" s="1"/>
  <c r="S18" i="33"/>
  <c r="B20" i="33" s="1"/>
  <c r="B30" i="33" s="1"/>
  <c r="S59" i="9"/>
  <c r="B61" i="9" s="1"/>
  <c r="B71" i="9" s="1"/>
  <c r="S24" i="33"/>
  <c r="B25" i="33" s="1"/>
  <c r="S59" i="32"/>
  <c r="B61" i="32" s="1"/>
  <c r="B71" i="32" s="1"/>
  <c r="S67" i="31"/>
  <c r="D66" i="31" s="1"/>
  <c r="S67" i="29"/>
  <c r="D66" i="29" s="1"/>
  <c r="S61" i="29"/>
  <c r="K59" i="15"/>
  <c r="S65" i="9"/>
  <c r="B66" i="9" s="1"/>
  <c r="S65" i="30"/>
  <c r="B66" i="30" s="1"/>
  <c r="S149" i="34"/>
  <c r="D148" i="34" s="1"/>
  <c r="S65" i="32"/>
  <c r="B66" i="32" s="1"/>
  <c r="S59" i="30"/>
  <c r="B61" i="30" s="1"/>
  <c r="B71" i="30" s="1"/>
  <c r="S143" i="34"/>
  <c r="S61" i="31"/>
  <c r="S144" i="34"/>
  <c r="S17" i="33"/>
  <c r="B17" i="33" s="1"/>
  <c r="B27" i="33" s="1"/>
  <c r="S58" i="32"/>
  <c r="B58" i="32" s="1"/>
  <c r="B68" i="32" s="1"/>
  <c r="S148" i="34"/>
  <c r="D146" i="34" s="1"/>
  <c r="S66" i="29"/>
  <c r="D64" i="29" s="1"/>
  <c r="S23" i="33"/>
  <c r="B23" i="33" s="1"/>
  <c r="S64" i="9"/>
  <c r="B64" i="9" s="1"/>
  <c r="S62" i="29"/>
  <c r="J59" i="15"/>
  <c r="S58" i="9"/>
  <c r="B58" i="9" s="1"/>
  <c r="B68" i="9" s="1"/>
  <c r="S62" i="31"/>
  <c r="S64" i="32"/>
  <c r="B64" i="32" s="1"/>
  <c r="S66" i="31"/>
  <c r="D64" i="31" s="1"/>
  <c r="S58" i="30"/>
  <c r="B58" i="30" s="1"/>
  <c r="B68" i="30" s="1"/>
  <c r="S64" i="30"/>
  <c r="B64" i="30" s="1"/>
  <c r="S106" i="34"/>
  <c r="B107" i="34" s="1"/>
  <c r="S106" i="29"/>
  <c r="B107" i="29" s="1"/>
  <c r="S66" i="9"/>
  <c r="D64" i="9" s="1"/>
  <c r="S144" i="31"/>
  <c r="S108" i="33"/>
  <c r="D107" i="33" s="1"/>
  <c r="K61" i="15"/>
  <c r="S105" i="34"/>
  <c r="B105" i="34" s="1"/>
  <c r="S148" i="30"/>
  <c r="D146" i="30" s="1"/>
  <c r="S102" i="33"/>
  <c r="S61" i="9"/>
  <c r="S105" i="32"/>
  <c r="B105" i="32" s="1"/>
  <c r="J61" i="15"/>
  <c r="S67" i="9"/>
  <c r="D66" i="9" s="1"/>
  <c r="S143" i="30"/>
  <c r="S99" i="32"/>
  <c r="B99" i="32" s="1"/>
  <c r="B109" i="32" s="1"/>
  <c r="S143" i="31"/>
  <c r="S100" i="34"/>
  <c r="B102" i="34" s="1"/>
  <c r="B112" i="34" s="1"/>
  <c r="S144" i="30"/>
  <c r="S99" i="34"/>
  <c r="B99" i="34" s="1"/>
  <c r="B109" i="34" s="1"/>
  <c r="S100" i="32"/>
  <c r="B102" i="32" s="1"/>
  <c r="B112" i="32" s="1"/>
  <c r="S105" i="29"/>
  <c r="B105" i="29" s="1"/>
  <c r="S107" i="33"/>
  <c r="D105" i="33" s="1"/>
  <c r="S149" i="31"/>
  <c r="D148" i="31" s="1"/>
  <c r="S106" i="32"/>
  <c r="B107" i="32" s="1"/>
  <c r="S62" i="9"/>
  <c r="S148" i="31"/>
  <c r="D146" i="31" s="1"/>
  <c r="S100" i="29"/>
  <c r="B102" i="29" s="1"/>
  <c r="B112" i="29" s="1"/>
  <c r="S149" i="30"/>
  <c r="D148" i="30" s="1"/>
  <c r="S99" i="29"/>
  <c r="B99" i="29" s="1"/>
  <c r="B109" i="29" s="1"/>
  <c r="S103" i="33"/>
  <c r="S140" i="31"/>
  <c r="B140" i="31" s="1"/>
  <c r="B150" i="31" s="1"/>
  <c r="S144" i="33"/>
  <c r="S148" i="32"/>
  <c r="D146" i="32" s="1"/>
  <c r="S25" i="30"/>
  <c r="D23" i="30" s="1"/>
  <c r="S58" i="34"/>
  <c r="B58" i="34" s="1"/>
  <c r="B68" i="34" s="1"/>
  <c r="S107" i="9"/>
  <c r="D105" i="9" s="1"/>
  <c r="S64" i="29"/>
  <c r="B64" i="29" s="1"/>
  <c r="S103" i="9"/>
  <c r="S58" i="29"/>
  <c r="B58" i="29" s="1"/>
  <c r="B68" i="29" s="1"/>
  <c r="S148" i="33"/>
  <c r="D146" i="33" s="1"/>
  <c r="S146" i="31"/>
  <c r="B146" i="31" s="1"/>
  <c r="S144" i="32"/>
  <c r="S21" i="30"/>
  <c r="S64" i="34"/>
  <c r="B64" i="34" s="1"/>
  <c r="J64" i="15"/>
  <c r="K64" i="15"/>
  <c r="S108" i="9"/>
  <c r="D107" i="9" s="1"/>
  <c r="S143" i="33"/>
  <c r="S65" i="29"/>
  <c r="B66" i="29" s="1"/>
  <c r="S59" i="29"/>
  <c r="B61" i="29" s="1"/>
  <c r="B71" i="29" s="1"/>
  <c r="S65" i="34"/>
  <c r="B66" i="34" s="1"/>
  <c r="S149" i="33"/>
  <c r="D148" i="33" s="1"/>
  <c r="S147" i="31"/>
  <c r="B148" i="31" s="1"/>
  <c r="S102" i="9"/>
  <c r="S20" i="30"/>
  <c r="S26" i="30"/>
  <c r="D25" i="30" s="1"/>
  <c r="S149" i="32"/>
  <c r="D148" i="32" s="1"/>
  <c r="S141" i="31"/>
  <c r="B143" i="31" s="1"/>
  <c r="B153" i="31" s="1"/>
  <c r="S59" i="34"/>
  <c r="B61" i="34" s="1"/>
  <c r="B71" i="34" s="1"/>
  <c r="S143" i="32"/>
  <c r="J60" i="15"/>
  <c r="S99" i="30"/>
  <c r="B99" i="30" s="1"/>
  <c r="B109" i="30" s="1"/>
  <c r="S64" i="33"/>
  <c r="B64" i="33" s="1"/>
  <c r="S105" i="30"/>
  <c r="B105" i="30" s="1"/>
  <c r="S107" i="34"/>
  <c r="D105" i="34" s="1"/>
  <c r="S23" i="31"/>
  <c r="B23" i="31" s="1"/>
  <c r="S62" i="32"/>
  <c r="S17" i="31"/>
  <c r="B17" i="31" s="1"/>
  <c r="B27" i="31" s="1"/>
  <c r="S105" i="9"/>
  <c r="B105" i="9" s="1"/>
  <c r="S58" i="33"/>
  <c r="B58" i="33" s="1"/>
  <c r="B68" i="33" s="1"/>
  <c r="S25" i="29"/>
  <c r="D23" i="29" s="1"/>
  <c r="S21" i="29"/>
  <c r="S66" i="32"/>
  <c r="D64" i="32" s="1"/>
  <c r="S99" i="9"/>
  <c r="B99" i="9" s="1"/>
  <c r="B109" i="9" s="1"/>
  <c r="S103" i="34"/>
  <c r="D150" i="31" l="1"/>
  <c r="D143" i="31"/>
  <c r="D20" i="31"/>
  <c r="D27" i="31"/>
  <c r="D61" i="29"/>
  <c r="D68" i="29"/>
  <c r="D58" i="31"/>
  <c r="D71" i="31"/>
  <c r="D71" i="29"/>
  <c r="D58" i="29"/>
  <c r="D27" i="33"/>
  <c r="D20" i="33"/>
  <c r="D109" i="33"/>
  <c r="D102" i="33"/>
  <c r="D150" i="30"/>
  <c r="D143" i="30"/>
  <c r="D140" i="34"/>
  <c r="D153" i="34"/>
  <c r="D30" i="33"/>
  <c r="D17" i="33"/>
  <c r="D68" i="9"/>
  <c r="D61" i="9"/>
  <c r="D153" i="30"/>
  <c r="D140" i="30"/>
  <c r="D71" i="9"/>
  <c r="D58" i="9"/>
  <c r="D17" i="31"/>
  <c r="D30" i="31"/>
  <c r="D112" i="33"/>
  <c r="D99" i="33"/>
  <c r="D61" i="31"/>
  <c r="D68" i="31"/>
  <c r="D143" i="34"/>
  <c r="D150" i="34"/>
  <c r="D27" i="9"/>
  <c r="D20" i="9"/>
  <c r="D153" i="31"/>
  <c r="D140" i="31"/>
  <c r="D17" i="9"/>
  <c r="D30" i="9"/>
  <c r="D102" i="9"/>
  <c r="D109" i="9"/>
  <c r="D140" i="33"/>
  <c r="D153" i="33"/>
  <c r="D17" i="30"/>
  <c r="D30" i="30"/>
  <c r="D112" i="9"/>
  <c r="D99" i="9"/>
  <c r="D27" i="30"/>
  <c r="D20" i="30"/>
  <c r="D143" i="32"/>
  <c r="D150" i="32"/>
  <c r="D153" i="32"/>
  <c r="D140" i="32"/>
  <c r="D150" i="33"/>
  <c r="D143" i="33"/>
  <c r="D27" i="29"/>
  <c r="D20" i="29"/>
  <c r="D109" i="34"/>
  <c r="D102" i="34"/>
  <c r="D61" i="32"/>
  <c r="D68" i="32"/>
</calcChain>
</file>

<file path=xl/sharedStrings.xml><?xml version="1.0" encoding="utf-8"?>
<sst xmlns="http://schemas.openxmlformats.org/spreadsheetml/2006/main" count="1925" uniqueCount="353">
  <si>
    <t>Game 1</t>
  </si>
  <si>
    <t>Game 2</t>
  </si>
  <si>
    <t>Game 3</t>
  </si>
  <si>
    <t>Game 4</t>
  </si>
  <si>
    <t>Game 5</t>
  </si>
  <si>
    <t>Result</t>
  </si>
  <si>
    <t>Y</t>
  </si>
  <si>
    <t>A</t>
  </si>
  <si>
    <t>B</t>
  </si>
  <si>
    <t>X</t>
  </si>
  <si>
    <t>Dbls</t>
  </si>
  <si>
    <t>Home Captain</t>
  </si>
  <si>
    <t>Away Captain</t>
  </si>
  <si>
    <t>AWAY PLAYERS</t>
  </si>
  <si>
    <t>HOME PLAYERS</t>
  </si>
  <si>
    <t>D</t>
  </si>
  <si>
    <t>POSITION</t>
  </si>
  <si>
    <t>TEAMS</t>
  </si>
  <si>
    <t>C</t>
  </si>
  <si>
    <t>E</t>
  </si>
  <si>
    <t>F</t>
  </si>
  <si>
    <t>Session 2</t>
  </si>
  <si>
    <t>Session 4</t>
  </si>
  <si>
    <t>Session 5</t>
  </si>
  <si>
    <t>Date:</t>
  </si>
  <si>
    <t>Table:</t>
  </si>
  <si>
    <t>Time:</t>
  </si>
  <si>
    <t>HOME COUNTRY</t>
  </si>
  <si>
    <t>AWAY COUNTRY</t>
  </si>
  <si>
    <t>All matches played to a conclusion, 11 Points - Best of 5.</t>
  </si>
  <si>
    <t>Stage:</t>
  </si>
  <si>
    <t>Sequence</t>
  </si>
  <si>
    <t>Table</t>
  </si>
  <si>
    <t>Home Team</t>
  </si>
  <si>
    <t>Away Team</t>
  </si>
  <si>
    <t>Umpire Signature &amp; Comments</t>
  </si>
  <si>
    <t>Session 3</t>
  </si>
  <si>
    <t>WALES</t>
  </si>
  <si>
    <t>Gsy</t>
  </si>
  <si>
    <t>Wal</t>
  </si>
  <si>
    <t>ENGLAND</t>
  </si>
  <si>
    <t>IRELAND</t>
  </si>
  <si>
    <t>Eng</t>
  </si>
  <si>
    <t>Ire</t>
  </si>
  <si>
    <t>Session 1</t>
  </si>
  <si>
    <t>COUNTRY</t>
  </si>
  <si>
    <t>SEQUENCE</t>
  </si>
  <si>
    <t>ABBREVIATED COUNTRY</t>
  </si>
  <si>
    <t>SCOTLAND</t>
  </si>
  <si>
    <t>ISLE OF MAN</t>
  </si>
  <si>
    <t>Iom</t>
  </si>
  <si>
    <t>Time</t>
  </si>
  <si>
    <t>R</t>
  </si>
  <si>
    <t>G</t>
  </si>
  <si>
    <t>v</t>
  </si>
  <si>
    <t>GUERNSEY</t>
  </si>
  <si>
    <t>Sco</t>
  </si>
  <si>
    <t xml:space="preserve"> </t>
  </si>
  <si>
    <t>H</t>
  </si>
  <si>
    <t>JERSEY</t>
  </si>
  <si>
    <t>NO MATCH</t>
  </si>
  <si>
    <t>Jsy</t>
  </si>
  <si>
    <t>None</t>
  </si>
  <si>
    <t>Session 6</t>
  </si>
  <si>
    <t>Session 7</t>
  </si>
  <si>
    <t>countries</t>
  </si>
  <si>
    <t>team data</t>
  </si>
  <si>
    <t>ENG</t>
  </si>
  <si>
    <t>IRE</t>
  </si>
  <si>
    <t>SCO</t>
  </si>
  <si>
    <t>WAL</t>
  </si>
  <si>
    <t>GSY</t>
  </si>
  <si>
    <t>IOM</t>
  </si>
  <si>
    <t>JSY</t>
  </si>
  <si>
    <t>NONE</t>
  </si>
  <si>
    <t>NAME</t>
  </si>
  <si>
    <t>Points</t>
  </si>
  <si>
    <t>Rank</t>
  </si>
  <si>
    <t>Games</t>
  </si>
  <si>
    <t>Won</t>
  </si>
  <si>
    <t>Lost</t>
  </si>
  <si>
    <t>GUERNSEYJERSEY</t>
  </si>
  <si>
    <t>Diff</t>
  </si>
  <si>
    <t>POINTS     GAMES</t>
  </si>
  <si>
    <t>ENGLANDGUERNSEY</t>
  </si>
  <si>
    <t>ENGLANDISLE OF MAN</t>
  </si>
  <si>
    <t>ENGLANDSCOTLAND</t>
  </si>
  <si>
    <t>ENGLANDWALES</t>
  </si>
  <si>
    <t>GUERNSEYISLE OF MAN</t>
  </si>
  <si>
    <t>GUERNSEY IRELAND</t>
  </si>
  <si>
    <t>GUERNSEYSCOTLAND</t>
  </si>
  <si>
    <t>GUERNSEYWALES</t>
  </si>
  <si>
    <t>GUERNSEYENGLAND</t>
  </si>
  <si>
    <t>ISLE OF MANENGLAND</t>
  </si>
  <si>
    <t>ISLE OF MANSCOTLAND</t>
  </si>
  <si>
    <t>ISLE OF MANWALES</t>
  </si>
  <si>
    <t>ISLE OF MANGUERNSEY</t>
  </si>
  <si>
    <t>JERSEYENGLAND</t>
  </si>
  <si>
    <t>JERSEYGUERNSEY</t>
  </si>
  <si>
    <t>JERSEYSCOTLAND</t>
  </si>
  <si>
    <t>JERSEYWALES</t>
  </si>
  <si>
    <t>IRELANDENGLAND</t>
  </si>
  <si>
    <t>IRELANDGUERNSEY</t>
  </si>
  <si>
    <t>IRELANDSCOTLAND</t>
  </si>
  <si>
    <t>IRELANDWALES</t>
  </si>
  <si>
    <t>JERSEYIRELAND</t>
  </si>
  <si>
    <t>IRELANDJERSEY</t>
  </si>
  <si>
    <t>ISLE OF MANJERSEY</t>
  </si>
  <si>
    <t>ENGLANDJERSEY</t>
  </si>
  <si>
    <t>SCOTLANDENGLAND</t>
  </si>
  <si>
    <t>SCOTLANDGUERNSEY</t>
  </si>
  <si>
    <t>SCOTLANDIRELAND</t>
  </si>
  <si>
    <t>SCOTLANDWALES</t>
  </si>
  <si>
    <t>SCOTLANDJERSEY</t>
  </si>
  <si>
    <t>WALESENGLAND</t>
  </si>
  <si>
    <t>WALESGUERNSEY</t>
  </si>
  <si>
    <t>WALESIRELAND</t>
  </si>
  <si>
    <t>WALESJERSEY</t>
  </si>
  <si>
    <t>WALESSCOTLAND</t>
  </si>
  <si>
    <t>NO MATCHENGLAND</t>
  </si>
  <si>
    <t>NO MATCHGUERNSEY</t>
  </si>
  <si>
    <t>NO MATCHIRELAND</t>
  </si>
  <si>
    <t>NO MATCHJERSEY</t>
  </si>
  <si>
    <t>NO MATCHSCOTLAND</t>
  </si>
  <si>
    <t>NO MATCHWALES</t>
  </si>
  <si>
    <t>ENGLANDNO MATCH</t>
  </si>
  <si>
    <t>GUERNSEYNO MATCH</t>
  </si>
  <si>
    <t>ISLE OF MANNO MATCH</t>
  </si>
  <si>
    <t>IRELANDNO MATCH</t>
  </si>
  <si>
    <t>JERSEYNO MATCH</t>
  </si>
  <si>
    <t>SCOTLANDNO MATCH</t>
  </si>
  <si>
    <t>WALESNO MATCH</t>
  </si>
  <si>
    <t>N</t>
  </si>
  <si>
    <t>ENGLANDIRELAND</t>
  </si>
  <si>
    <t>Sort Alpha</t>
  </si>
  <si>
    <t>NBR</t>
  </si>
  <si>
    <t>JERSEYISLE OF MAN</t>
  </si>
  <si>
    <t>IRELANDISLE OF MAN</t>
  </si>
  <si>
    <t>ISLE OF MANIRELAND</t>
  </si>
  <si>
    <t>SCOTLANDISLE OF MAN</t>
  </si>
  <si>
    <t>WALESISLE OF MAN</t>
  </si>
  <si>
    <t>NO MATCHISLE OF MAN</t>
  </si>
  <si>
    <t>ENGSM1</t>
  </si>
  <si>
    <t>ENGSM2</t>
  </si>
  <si>
    <t>GSYSM1</t>
  </si>
  <si>
    <t>GSYSM2</t>
  </si>
  <si>
    <t>IRESM1</t>
  </si>
  <si>
    <t>IRESM2</t>
  </si>
  <si>
    <t>IOMSM1</t>
  </si>
  <si>
    <t>IOMSM2</t>
  </si>
  <si>
    <t>JSYSM1</t>
  </si>
  <si>
    <t>JSYSM2</t>
  </si>
  <si>
    <t>NONESM1</t>
  </si>
  <si>
    <t>NONESM2</t>
  </si>
  <si>
    <t>SCOSM1</t>
  </si>
  <si>
    <t>SCOSM2</t>
  </si>
  <si>
    <t>WALSM1</t>
  </si>
  <si>
    <t>WALSM2</t>
  </si>
  <si>
    <t>ENGSM1GSYSM1</t>
  </si>
  <si>
    <t>ENGSM1GSYSM2</t>
  </si>
  <si>
    <t>ENGSM1IOMSM1</t>
  </si>
  <si>
    <t>ENGSM1IOMSM2</t>
  </si>
  <si>
    <t>ENGSM1IRESM1</t>
  </si>
  <si>
    <t>ENGSM1IRESM2</t>
  </si>
  <si>
    <t>ENGSM1JSYSM1</t>
  </si>
  <si>
    <t>ENGSM1JSYSM2</t>
  </si>
  <si>
    <t>ENGSM1SCOSM1</t>
  </si>
  <si>
    <t>ENGSM1SCOSM2</t>
  </si>
  <si>
    <t>ENGSM1WALSM1</t>
  </si>
  <si>
    <t>ENGSM1WALSM2</t>
  </si>
  <si>
    <t>ENGSM1NOne1</t>
  </si>
  <si>
    <t>ENGSM1NOne2</t>
  </si>
  <si>
    <t>ENGSM2GSYSM1</t>
  </si>
  <si>
    <t>ENGSM2GSYSM2</t>
  </si>
  <si>
    <t>ENGSM2IOMSM1</t>
  </si>
  <si>
    <t>ENGSM2IOMSM2</t>
  </si>
  <si>
    <t>ENGSM2IRESM1</t>
  </si>
  <si>
    <t>ENGSM2IRESM2</t>
  </si>
  <si>
    <t>ENGSM2JSYSM1</t>
  </si>
  <si>
    <t>ENGSM2JSYSM2</t>
  </si>
  <si>
    <t>ENGSM2SCOSM1</t>
  </si>
  <si>
    <t>ENGSM2SCOSM2</t>
  </si>
  <si>
    <t>ENGSM2WALSM1</t>
  </si>
  <si>
    <t>ENGSM2WALSM2</t>
  </si>
  <si>
    <t>ENGSM2NOne1</t>
  </si>
  <si>
    <t>ENGSM2NOne2</t>
  </si>
  <si>
    <t>GSYSM1ENGSM1</t>
  </si>
  <si>
    <t>GSYSM1GSYSM2</t>
  </si>
  <si>
    <t>GSYSM1IOMSM1</t>
  </si>
  <si>
    <t>GSYSM1IOMSM2</t>
  </si>
  <si>
    <t>GSYSM1IRESM1</t>
  </si>
  <si>
    <t>GSYSM1IRESM2</t>
  </si>
  <si>
    <t>GSYSM1JSYSM1</t>
  </si>
  <si>
    <t>GSYSM1JSYSM2</t>
  </si>
  <si>
    <t>GSYSM1SCOSM1</t>
  </si>
  <si>
    <t>GSYSM1SCOSM2</t>
  </si>
  <si>
    <t>GSYSM1WALSM1</t>
  </si>
  <si>
    <t>GSYSM1WALSM2</t>
  </si>
  <si>
    <t>GSYSM1NOne1</t>
  </si>
  <si>
    <t>GSYSM1NOne2</t>
  </si>
  <si>
    <t>GSYSM2ENGSM1</t>
  </si>
  <si>
    <t>GSYSM2ENGSM2</t>
  </si>
  <si>
    <t>GSYSM2IOMSM1</t>
  </si>
  <si>
    <t>GSYSM2IOMSM2</t>
  </si>
  <si>
    <t>GSYSM2IRESM1</t>
  </si>
  <si>
    <t>GSYSM2IRESM2</t>
  </si>
  <si>
    <t>GSYSM2JSYSM1</t>
  </si>
  <si>
    <t>GSYSM2JSYSM2</t>
  </si>
  <si>
    <t>GSYSM2SCOSM1</t>
  </si>
  <si>
    <t>GSYSM2SCOSM2</t>
  </si>
  <si>
    <t>GSYSM2WALSM1</t>
  </si>
  <si>
    <t>GSYSM2WALSM2</t>
  </si>
  <si>
    <t>GSYSM2NOne1</t>
  </si>
  <si>
    <t>GSYSM2NOne2</t>
  </si>
  <si>
    <t>IOMSM1ENGSM1</t>
  </si>
  <si>
    <t>IOMSM1GSYSM2</t>
  </si>
  <si>
    <t>IOMSM1GSYSM1</t>
  </si>
  <si>
    <t>IOMSM1IRESM1</t>
  </si>
  <si>
    <t>IOMSM1IRESM2</t>
  </si>
  <si>
    <t>IOMSM1JSYSM1</t>
  </si>
  <si>
    <t>IOMSM1JSYSM2</t>
  </si>
  <si>
    <t>IOMSM1SCOSM1</t>
  </si>
  <si>
    <t>IOMSM1SCOSM2</t>
  </si>
  <si>
    <t>IOMSM1WALSM1</t>
  </si>
  <si>
    <t>IOMSM1WALSM2</t>
  </si>
  <si>
    <t>IOMSM1NOne1</t>
  </si>
  <si>
    <t>IOMSM1NOne2</t>
  </si>
  <si>
    <t>IOMSM2ENGSM1</t>
  </si>
  <si>
    <t>IOMSM2ENGSM2</t>
  </si>
  <si>
    <t>IOMSM2GSYSM1</t>
  </si>
  <si>
    <t>IOMSM2GSYSM2</t>
  </si>
  <si>
    <t>IOMSM2IRESM1</t>
  </si>
  <si>
    <t>IOMSM2IRESM2</t>
  </si>
  <si>
    <t>IOMSM2JSYSM1</t>
  </si>
  <si>
    <t>IOMSM2JSYSM2</t>
  </si>
  <si>
    <t>IOMSM2SCOSM1</t>
  </si>
  <si>
    <t>IOMSM2SCOSM2</t>
  </si>
  <si>
    <t>IOMSM2WALSM1</t>
  </si>
  <si>
    <t>IOMSM2WALSM2</t>
  </si>
  <si>
    <t>IOMSM2NOne1</t>
  </si>
  <si>
    <t>IOMSM2NOne2</t>
  </si>
  <si>
    <t>IRESM1ENGSM1</t>
  </si>
  <si>
    <t>IRESM1ENGSM2</t>
  </si>
  <si>
    <t>IRESM1GSYSM1</t>
  </si>
  <si>
    <t>IRESM1GSYSM2</t>
  </si>
  <si>
    <t>IRESM1IOMSM1</t>
  </si>
  <si>
    <t>IRESM1IOMSM2</t>
  </si>
  <si>
    <t>IRESM1JSYSM1</t>
  </si>
  <si>
    <t>IRESM1JSYSM2</t>
  </si>
  <si>
    <t>IRESM1SCOSM1</t>
  </si>
  <si>
    <t>IRESM1SCOSM2</t>
  </si>
  <si>
    <t>IRESM1WALSM1</t>
  </si>
  <si>
    <t>IRESM1WALSM2</t>
  </si>
  <si>
    <t>IRESM1NOne1</t>
  </si>
  <si>
    <t>IRESM1NOne2</t>
  </si>
  <si>
    <t>IRESM2ENGSM1</t>
  </si>
  <si>
    <t>IRESM2ENGSM2</t>
  </si>
  <si>
    <t>IRESM2GSYSM1</t>
  </si>
  <si>
    <t>IRESM2GSYSM2</t>
  </si>
  <si>
    <t>IRESM2IOMSM1</t>
  </si>
  <si>
    <t>IRESM2IOMSM2</t>
  </si>
  <si>
    <t>IRESM2JSYSM1</t>
  </si>
  <si>
    <t>IRESM2JSYSM2</t>
  </si>
  <si>
    <t>IRESM2SCOSM1</t>
  </si>
  <si>
    <t>IRESM2SCOSM2</t>
  </si>
  <si>
    <t>IRESM2WALSM1</t>
  </si>
  <si>
    <t>IRESM2WALSM2</t>
  </si>
  <si>
    <t>IRESM2NOne1</t>
  </si>
  <si>
    <t>IRESM2NOne2</t>
  </si>
  <si>
    <t>JSYSM1ENGSM1</t>
  </si>
  <si>
    <t>JSYSM1ENGSM2</t>
  </si>
  <si>
    <t>JSYSM1GSYSM1</t>
  </si>
  <si>
    <t>JSYSM1GSYSM2</t>
  </si>
  <si>
    <t>JSYSM1IOMSM1</t>
  </si>
  <si>
    <t>JSYSM1IOMSM2</t>
  </si>
  <si>
    <t>JSYSM1IRESM1</t>
  </si>
  <si>
    <t>JSYSM1IRESM2</t>
  </si>
  <si>
    <t>JSYSM1SCOSM1</t>
  </si>
  <si>
    <t>JSYSM1SCOSM2</t>
  </si>
  <si>
    <t>JSYSM1WALSM1</t>
  </si>
  <si>
    <t>JSYSM1WALSM2</t>
  </si>
  <si>
    <t>JSYSM1NOne1</t>
  </si>
  <si>
    <t>JSYSM1NOne2</t>
  </si>
  <si>
    <t>JSYSM2ENGSM1</t>
  </si>
  <si>
    <t>JSYSM2ENGSM2</t>
  </si>
  <si>
    <t>JSYSM2GSYSM1</t>
  </si>
  <si>
    <t>JSYSM2GSYSM2</t>
  </si>
  <si>
    <t>JSYSM2IOMSM1</t>
  </si>
  <si>
    <t>JSYSM2IOMSM2</t>
  </si>
  <si>
    <t>JSYSM2IRESM1</t>
  </si>
  <si>
    <t>JSYSM2IRESM2</t>
  </si>
  <si>
    <t>JSYSM2SCOSM1</t>
  </si>
  <si>
    <t>JSYSM2SCOSM2</t>
  </si>
  <si>
    <t>JSYSM2WALSM1</t>
  </si>
  <si>
    <t>JSYSM2WALSM2</t>
  </si>
  <si>
    <t>JSYSM2NOne1</t>
  </si>
  <si>
    <t>JSYSM2NOne2</t>
  </si>
  <si>
    <t>SCOSM1ENGSM1</t>
  </si>
  <si>
    <t>SCOSM1ENGSM2</t>
  </si>
  <si>
    <t>SCOSM1GSYSM1</t>
  </si>
  <si>
    <t>SCOSM1GSYSM2</t>
  </si>
  <si>
    <t>SCOSM1IOMSM1</t>
  </si>
  <si>
    <t>SCOSM1IOMSM2</t>
  </si>
  <si>
    <t>SCOSM1IRESM1</t>
  </si>
  <si>
    <t>SCOSM1IRESM2</t>
  </si>
  <si>
    <t>SCOSM1JSYSM1</t>
  </si>
  <si>
    <t>SCOSM1JSYSM2</t>
  </si>
  <si>
    <t>SCOSM1WALSM1</t>
  </si>
  <si>
    <t>SCOSM1WALSM2</t>
  </si>
  <si>
    <t>SCOSM1NOne1</t>
  </si>
  <si>
    <t>SCOSM1NOne2</t>
  </si>
  <si>
    <t>SCOSM2ENGSM1</t>
  </si>
  <si>
    <t>SCOSM2ENGSM2</t>
  </si>
  <si>
    <t>SCOSM2GSYSM1</t>
  </si>
  <si>
    <t>SCOSM2GSYSM2</t>
  </si>
  <si>
    <t>SCOSM2IOMSM1</t>
  </si>
  <si>
    <t>SCOSM2IOMSM2</t>
  </si>
  <si>
    <t>SCOSM2IRESM1</t>
  </si>
  <si>
    <t>SCOSM2IRESM2</t>
  </si>
  <si>
    <t>SCOSM2JSYSM1</t>
  </si>
  <si>
    <t>SCOSM2JSYSM2</t>
  </si>
  <si>
    <t>SCOSM2WALSM1</t>
  </si>
  <si>
    <t>SCOSM2WALSM2</t>
  </si>
  <si>
    <t>SCOSM2NOne1</t>
  </si>
  <si>
    <t>SCOSM2NOne2</t>
  </si>
  <si>
    <t>WALSM1ENGSM1</t>
  </si>
  <si>
    <t>WALSM1ENGSM2</t>
  </si>
  <si>
    <t>WALSM1GSYSM1</t>
  </si>
  <si>
    <t>WALSM1GSYSM2</t>
  </si>
  <si>
    <t>WALSM1IOMSM1</t>
  </si>
  <si>
    <t>WALSM1IOMSM2</t>
  </si>
  <si>
    <t>WALSM1IRESM1</t>
  </si>
  <si>
    <t>WALSM1IRESM2</t>
  </si>
  <si>
    <t>WALSM1JSYSM1</t>
  </si>
  <si>
    <t>WALSM1JSYSM2</t>
  </si>
  <si>
    <t>WALSM1SCOSM1</t>
  </si>
  <si>
    <t>WALSM1SCOSM2</t>
  </si>
  <si>
    <t>WALSM1NOne1</t>
  </si>
  <si>
    <t>WALSM1NOne2</t>
  </si>
  <si>
    <t>WALSM2ENGSM1</t>
  </si>
  <si>
    <t>WALSM2ENGSM2</t>
  </si>
  <si>
    <t>WALSM2GSYSM1</t>
  </si>
  <si>
    <t>WALSM2GSYSM2</t>
  </si>
  <si>
    <t>WALSM2IOMSM1</t>
  </si>
  <si>
    <t>WALSM2IOMSM2</t>
  </si>
  <si>
    <t>WALSM2IRESM1</t>
  </si>
  <si>
    <t>WALSM2IRESM2</t>
  </si>
  <si>
    <t>WALSM2JSYSM1</t>
  </si>
  <si>
    <t>WALSM2JSYSM2</t>
  </si>
  <si>
    <t>WALSM2SCOSM1</t>
  </si>
  <si>
    <t>WALSM2SCOSM2</t>
  </si>
  <si>
    <t>WALSM2NOne1</t>
  </si>
  <si>
    <t>WALSM2NOne2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</si>
</sst>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23" x14ac:knownFonts="1">
    <font>
      <sz val="10"/>
      <name val="Arial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2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8"/>
      <color indexed="48"/>
      <name val="Times New Roman"/>
      <family val="1"/>
    </font>
    <font>
      <b/>
      <sz val="8"/>
      <color indexed="10"/>
      <name val="Times New Roman"/>
      <family val="1"/>
    </font>
    <font>
      <sz val="6"/>
      <name val="Arial"/>
      <family val="2"/>
    </font>
    <font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lightTrellis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0" fillId="0" borderId="0" xfId="0" applyBorder="1"/>
    <xf numFmtId="0" fontId="0" fillId="0" borderId="1" xfId="0" applyBorder="1"/>
    <xf numFmtId="20" fontId="10" fillId="0" borderId="0" xfId="0" quotePrefix="1" applyNumberFormat="1" applyFont="1" applyFill="1" applyBorder="1" applyAlignment="1" applyProtection="1">
      <alignment horizontal="center"/>
    </xf>
    <xf numFmtId="0" fontId="10" fillId="0" borderId="0" xfId="0" applyFont="1" applyFill="1" applyBorder="1" applyProtection="1"/>
    <xf numFmtId="0" fontId="12" fillId="0" borderId="0" xfId="0" quotePrefix="1" applyFont="1" applyFill="1" applyBorder="1" applyAlignment="1" applyProtection="1"/>
    <xf numFmtId="0" fontId="10" fillId="0" borderId="0" xfId="0" applyFont="1" applyFill="1" applyAlignment="1" applyProtection="1">
      <alignment horizontal="center"/>
    </xf>
    <xf numFmtId="0" fontId="10" fillId="0" borderId="0" xfId="0" applyFont="1" applyFill="1" applyProtection="1"/>
    <xf numFmtId="0" fontId="10" fillId="0" borderId="0" xfId="0" applyFont="1" applyFill="1" applyBorder="1" applyAlignment="1" applyProtection="1">
      <alignment horizontal="center"/>
    </xf>
    <xf numFmtId="0" fontId="10" fillId="0" borderId="0" xfId="0" quotePrefix="1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center"/>
    </xf>
    <xf numFmtId="0" fontId="6" fillId="5" borderId="5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1" xfId="0" applyFill="1" applyBorder="1"/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0" fontId="9" fillId="0" borderId="0" xfId="0" applyFont="1" applyFill="1" applyAlignment="1">
      <alignment horizontal="center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 vertical="center"/>
    </xf>
    <xf numFmtId="0" fontId="10" fillId="0" borderId="0" xfId="0" quotePrefix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Protection="1"/>
    <xf numFmtId="0" fontId="14" fillId="0" borderId="12" xfId="0" applyFont="1" applyBorder="1" applyAlignment="1" applyProtection="1">
      <alignment horizontal="center"/>
    </xf>
    <xf numFmtId="0" fontId="14" fillId="0" borderId="12" xfId="0" applyFont="1" applyBorder="1" applyAlignment="1">
      <alignment horizontal="center"/>
    </xf>
    <xf numFmtId="0" fontId="14" fillId="0" borderId="12" xfId="0" applyFont="1" applyBorder="1"/>
    <xf numFmtId="0" fontId="16" fillId="0" borderId="8" xfId="0" applyFont="1" applyFill="1" applyBorder="1" applyAlignment="1" applyProtection="1">
      <alignment horizontal="left" vertical="center"/>
    </xf>
    <xf numFmtId="0" fontId="17" fillId="6" borderId="7" xfId="0" applyFont="1" applyFill="1" applyBorder="1" applyAlignment="1" applyProtection="1">
      <alignment horizontal="center"/>
    </xf>
    <xf numFmtId="0" fontId="17" fillId="6" borderId="6" xfId="0" applyFont="1" applyFill="1" applyBorder="1" applyAlignment="1" applyProtection="1">
      <alignment horizontal="center"/>
    </xf>
    <xf numFmtId="164" fontId="14" fillId="0" borderId="5" xfId="0" applyNumberFormat="1" applyFont="1" applyBorder="1" applyAlignment="1" applyProtection="1">
      <alignment horizontal="center"/>
    </xf>
    <xf numFmtId="0" fontId="16" fillId="0" borderId="9" xfId="0" applyFont="1" applyFill="1" applyBorder="1" applyAlignment="1" applyProtection="1">
      <alignment horizontal="left" vertical="center"/>
    </xf>
    <xf numFmtId="0" fontId="17" fillId="6" borderId="2" xfId="0" applyFont="1" applyFill="1" applyBorder="1" applyAlignment="1" applyProtection="1">
      <alignment horizontal="center"/>
    </xf>
    <xf numFmtId="0" fontId="17" fillId="6" borderId="4" xfId="0" applyFont="1" applyFill="1" applyBorder="1" applyAlignment="1" applyProtection="1">
      <alignment horizontal="center"/>
    </xf>
    <xf numFmtId="0" fontId="19" fillId="0" borderId="12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</xf>
    <xf numFmtId="0" fontId="19" fillId="0" borderId="12" xfId="0" applyFont="1" applyBorder="1" applyAlignment="1" applyProtection="1">
      <alignment horizontal="center" vertical="center"/>
    </xf>
    <xf numFmtId="0" fontId="20" fillId="0" borderId="12" xfId="0" applyFont="1" applyBorder="1" applyAlignment="1" applyProtection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0" fontId="16" fillId="0" borderId="7" xfId="0" applyFont="1" applyFill="1" applyBorder="1" applyAlignment="1" applyProtection="1">
      <alignment horizontal="left" vertical="center"/>
    </xf>
    <xf numFmtId="0" fontId="16" fillId="0" borderId="2" xfId="0" applyFont="1" applyFill="1" applyBorder="1" applyAlignment="1" applyProtection="1">
      <alignment horizontal="left" vertical="center"/>
    </xf>
    <xf numFmtId="0" fontId="14" fillId="0" borderId="5" xfId="0" applyFont="1" applyBorder="1" applyProtection="1"/>
    <xf numFmtId="0" fontId="0" fillId="0" borderId="5" xfId="0" applyBorder="1"/>
    <xf numFmtId="0" fontId="0" fillId="0" borderId="0" xfId="0" applyFill="1" applyAlignment="1" applyProtection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/>
    <xf numFmtId="0" fontId="21" fillId="0" borderId="0" xfId="0" applyFont="1" applyAlignment="1"/>
    <xf numFmtId="0" fontId="10" fillId="0" borderId="0" xfId="0" applyFont="1" applyFill="1" applyBorder="1" applyAlignment="1" applyProtection="1">
      <alignment horizontal="center"/>
    </xf>
    <xf numFmtId="0" fontId="12" fillId="0" borderId="0" xfId="0" quotePrefix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21" fillId="0" borderId="0" xfId="0" applyFont="1" applyAlignment="1">
      <alignment horizontal="center"/>
    </xf>
    <xf numFmtId="20" fontId="12" fillId="0" borderId="0" xfId="0" quotePrefix="1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2" fillId="0" borderId="0" xfId="0" quotePrefix="1" applyFont="1" applyFill="1" applyBorder="1" applyAlignment="1" applyProtection="1">
      <alignment horizontal="center"/>
    </xf>
    <xf numFmtId="0" fontId="10" fillId="0" borderId="0" xfId="0" quotePrefix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7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8" xfId="0" quotePrefix="1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7" xfId="0" quotePrefix="1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5" fillId="0" borderId="7" xfId="0" quotePrefix="1" applyFont="1" applyBorder="1" applyAlignment="1" applyProtection="1">
      <alignment horizontal="center" vertical="center" wrapText="1"/>
    </xf>
    <xf numFmtId="0" fontId="5" fillId="0" borderId="6" xfId="0" quotePrefix="1" applyFont="1" applyBorder="1" applyAlignment="1" applyProtection="1">
      <alignment horizontal="center" vertical="center" wrapText="1"/>
    </xf>
    <xf numFmtId="0" fontId="5" fillId="0" borderId="5" xfId="0" quotePrefix="1" applyFont="1" applyBorder="1" applyAlignment="1" applyProtection="1">
      <alignment horizontal="center" vertical="center" wrapText="1"/>
    </xf>
    <xf numFmtId="0" fontId="5" fillId="0" borderId="1" xfId="0" quotePrefix="1" applyFont="1" applyBorder="1" applyAlignment="1" applyProtection="1">
      <alignment horizontal="center" vertical="center" wrapText="1"/>
    </xf>
    <xf numFmtId="0" fontId="5" fillId="0" borderId="2" xfId="0" quotePrefix="1" applyFont="1" applyBorder="1" applyAlignment="1" applyProtection="1">
      <alignment horizontal="center" vertical="center" wrapText="1"/>
    </xf>
    <xf numFmtId="0" fontId="5" fillId="0" borderId="4" xfId="0" quotePrefix="1" applyFont="1" applyBorder="1" applyAlignment="1" applyProtection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5" borderId="7" xfId="0" applyFont="1" applyFill="1" applyBorder="1" applyAlignment="1" applyProtection="1">
      <alignment horizontal="center" vertical="center"/>
      <protection locked="0"/>
    </xf>
    <xf numFmtId="0" fontId="6" fillId="5" borderId="6" xfId="0" applyFont="1" applyFill="1" applyBorder="1" applyAlignment="1" applyProtection="1">
      <alignment horizontal="center" vertical="center"/>
      <protection locked="0"/>
    </xf>
    <xf numFmtId="0" fontId="6" fillId="5" borderId="5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6" fillId="5" borderId="4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21" fillId="0" borderId="0" xfId="0" applyFont="1" applyAlignment="1">
      <alignment horizontal="center"/>
    </xf>
    <xf numFmtId="0" fontId="22" fillId="0" borderId="8" xfId="0" applyFont="1" applyFill="1" applyBorder="1" applyAlignment="1" applyProtection="1">
      <alignment horizontal="center" vertical="center"/>
    </xf>
    <xf numFmtId="0" fontId="22" fillId="0" borderId="9" xfId="0" applyFont="1" applyFill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7" fillId="0" borderId="13" xfId="0" applyFont="1" applyFill="1" applyBorder="1" applyAlignment="1" applyProtection="1">
      <alignment horizontal="center"/>
    </xf>
    <xf numFmtId="0" fontId="17" fillId="0" borderId="14" xfId="0" applyFont="1" applyFill="1" applyBorder="1" applyAlignment="1" applyProtection="1">
      <alignment horizontal="center"/>
    </xf>
    <xf numFmtId="0" fontId="17" fillId="7" borderId="7" xfId="0" applyFont="1" applyFill="1" applyBorder="1" applyAlignment="1" applyProtection="1">
      <alignment horizontal="center" vertical="center"/>
    </xf>
    <xf numFmtId="0" fontId="17" fillId="7" borderId="6" xfId="0" applyFont="1" applyFill="1" applyBorder="1" applyAlignment="1" applyProtection="1">
      <alignment horizontal="center" vertical="center"/>
    </xf>
    <xf numFmtId="0" fontId="17" fillId="7" borderId="2" xfId="0" applyFont="1" applyFill="1" applyBorder="1" applyAlignment="1" applyProtection="1">
      <alignment horizontal="center" vertical="center"/>
    </xf>
    <xf numFmtId="0" fontId="17" fillId="7" borderId="4" xfId="0" applyFont="1" applyFill="1" applyBorder="1" applyAlignment="1" applyProtection="1">
      <alignment horizontal="center" vertical="center"/>
    </xf>
    <xf numFmtId="0" fontId="18" fillId="3" borderId="8" xfId="0" applyFont="1" applyFill="1" applyBorder="1" applyAlignment="1" applyProtection="1">
      <alignment horizontal="center" vertical="center"/>
      <protection locked="0"/>
    </xf>
    <xf numFmtId="0" fontId="18" fillId="3" borderId="9" xfId="0" applyFont="1" applyFill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/>
    </xf>
    <xf numFmtId="0" fontId="16" fillId="0" borderId="6" xfId="0" applyFont="1" applyBorder="1" applyAlignment="1" applyProtection="1">
      <alignment horizontal="center"/>
    </xf>
    <xf numFmtId="0" fontId="16" fillId="0" borderId="2" xfId="0" applyFont="1" applyBorder="1" applyAlignment="1" applyProtection="1">
      <alignment horizontal="center"/>
    </xf>
    <xf numFmtId="0" fontId="16" fillId="0" borderId="4" xfId="0" applyFont="1" applyBorder="1" applyAlignment="1" applyProtection="1">
      <alignment horizont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/>
    </xf>
    <xf numFmtId="0" fontId="14" fillId="0" borderId="10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0" fontId="21" fillId="0" borderId="0" xfId="0" applyFont="1" applyAlignment="1">
      <alignment horizontal="center" vertical="center"/>
    </xf>
    <xf numFmtId="0" fontId="0" fillId="0" borderId="7" xfId="0" quotePrefix="1" applyFill="1" applyBorder="1" applyAlignment="1">
      <alignment horizontal="left" vertical="center"/>
    </xf>
    <xf numFmtId="0" fontId="0" fillId="0" borderId="10" xfId="0" quotePrefix="1" applyFill="1" applyBorder="1" applyAlignment="1">
      <alignment horizontal="left" vertical="center"/>
    </xf>
    <xf numFmtId="0" fontId="0" fillId="0" borderId="6" xfId="0" quotePrefix="1" applyFill="1" applyBorder="1" applyAlignment="1">
      <alignment horizontal="left" vertical="center"/>
    </xf>
    <xf numFmtId="0" fontId="0" fillId="0" borderId="5" xfId="0" quotePrefix="1" applyFill="1" applyBorder="1" applyAlignment="1">
      <alignment horizontal="left" vertical="center"/>
    </xf>
    <xf numFmtId="0" fontId="0" fillId="0" borderId="0" xfId="0" quotePrefix="1" applyFill="1" applyBorder="1" applyAlignment="1">
      <alignment horizontal="left" vertical="center"/>
    </xf>
    <xf numFmtId="0" fontId="0" fillId="0" borderId="1" xfId="0" quotePrefix="1" applyFill="1" applyBorder="1" applyAlignment="1">
      <alignment horizontal="left" vertical="center"/>
    </xf>
    <xf numFmtId="0" fontId="0" fillId="0" borderId="2" xfId="0" quotePrefix="1" applyFill="1" applyBorder="1" applyAlignment="1">
      <alignment horizontal="left" vertical="center"/>
    </xf>
    <xf numFmtId="0" fontId="0" fillId="0" borderId="3" xfId="0" quotePrefix="1" applyFill="1" applyBorder="1" applyAlignment="1">
      <alignment horizontal="left" vertical="center"/>
    </xf>
    <xf numFmtId="0" fontId="0" fillId="0" borderId="4" xfId="0" quotePrefix="1" applyFill="1" applyBorder="1" applyAlignment="1">
      <alignment horizontal="left" vertical="center"/>
    </xf>
    <xf numFmtId="0" fontId="0" fillId="0" borderId="0" xfId="0" applyFill="1" applyAlignment="1" applyProtection="1">
      <alignment horizontal="center" vertical="center"/>
    </xf>
    <xf numFmtId="0" fontId="0" fillId="0" borderId="7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9" fillId="0" borderId="7" xfId="0" quotePrefix="1" applyFont="1" applyFill="1" applyBorder="1" applyAlignment="1">
      <alignment horizontal="left" vertical="top"/>
    </xf>
    <xf numFmtId="0" fontId="0" fillId="0" borderId="8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8" xfId="0" quotePrefix="1" applyFill="1" applyBorder="1" applyAlignment="1">
      <alignment horizontal="center" vertical="center" textRotation="180"/>
    </xf>
    <xf numFmtId="0" fontId="0" fillId="0" borderId="11" xfId="0" quotePrefix="1" applyFill="1" applyBorder="1" applyAlignment="1">
      <alignment horizontal="center" vertical="center" textRotation="180"/>
    </xf>
    <xf numFmtId="0" fontId="0" fillId="0" borderId="11" xfId="0" applyFill="1" applyBorder="1" applyAlignment="1">
      <alignment horizontal="center" vertical="center" textRotation="180"/>
    </xf>
    <xf numFmtId="0" fontId="0" fillId="0" borderId="9" xfId="0" applyFill="1" applyBorder="1" applyAlignment="1">
      <alignment horizontal="center" vertical="center" textRotation="180"/>
    </xf>
    <xf numFmtId="0" fontId="0" fillId="0" borderId="8" xfId="0" applyFill="1" applyBorder="1" applyAlignment="1">
      <alignment horizontal="center" vertical="center" textRotation="180"/>
    </xf>
    <xf numFmtId="0" fontId="9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7" xfId="0" quotePrefix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8" fillId="0" borderId="7" xfId="0" quotePrefix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0" quotePrefix="1" applyFont="1" applyFill="1" applyBorder="1" applyAlignment="1">
      <alignment horizontal="center" vertical="center"/>
    </xf>
    <xf numFmtId="0" fontId="8" fillId="0" borderId="2" xfId="0" quotePrefix="1" applyFont="1" applyFill="1" applyBorder="1" applyAlignment="1">
      <alignment horizontal="center" vertical="center"/>
    </xf>
    <xf numFmtId="0" fontId="8" fillId="0" borderId="4" xfId="0" quotePrefix="1" applyFont="1" applyFill="1" applyBorder="1" applyAlignment="1">
      <alignment horizontal="center" vertical="center"/>
    </xf>
    <xf numFmtId="0" fontId="5" fillId="0" borderId="10" xfId="0" quotePrefix="1" applyFont="1" applyFill="1" applyBorder="1" applyAlignment="1">
      <alignment horizontal="center" vertical="center"/>
    </xf>
    <xf numFmtId="0" fontId="5" fillId="0" borderId="0" xfId="0" quotePrefix="1" applyFont="1" applyFill="1" applyBorder="1" applyAlignment="1">
      <alignment horizontal="center" vertical="center"/>
    </xf>
    <xf numFmtId="2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quotePrefix="1" applyFont="1" applyFill="1" applyBorder="1" applyAlignment="1">
      <alignment horizontal="center" vertical="center"/>
    </xf>
    <xf numFmtId="0" fontId="2" fillId="0" borderId="5" xfId="0" quotePrefix="1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horizontal="center" vertical="center"/>
    </xf>
    <xf numFmtId="0" fontId="2" fillId="0" borderId="4" xfId="0" quotePrefix="1" applyFont="1" applyFill="1" applyBorder="1" applyAlignment="1">
      <alignment horizontal="center" vertical="center"/>
    </xf>
    <xf numFmtId="2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7" xfId="0" quotePrefix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CIC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layers"/>
      <sheetName val="Results"/>
      <sheetName val="Tables"/>
    </sheetNames>
    <sheetDataSet>
      <sheetData sheetId="0">
        <row r="2">
          <cell r="A2">
            <v>101</v>
          </cell>
          <cell r="B2" t="str">
            <v>Sam Bailey</v>
          </cell>
          <cell r="C2" t="str">
            <v>(Iom)</v>
          </cell>
          <cell r="D2" t="str">
            <v>Sam Bailey (101)</v>
          </cell>
        </row>
        <row r="3">
          <cell r="A3">
            <v>102</v>
          </cell>
          <cell r="B3" t="str">
            <v>Sean Drewry</v>
          </cell>
          <cell r="C3" t="str">
            <v>(Iom)</v>
          </cell>
          <cell r="D3" t="str">
            <v>Sean Drewry (102)</v>
          </cell>
        </row>
        <row r="4">
          <cell r="A4">
            <v>103</v>
          </cell>
          <cell r="B4" t="str">
            <v>Khayee Vinas</v>
          </cell>
          <cell r="C4" t="str">
            <v>(Iom)</v>
          </cell>
          <cell r="D4" t="str">
            <v>Khayee Vinas (103)</v>
          </cell>
        </row>
        <row r="5">
          <cell r="A5">
            <v>104</v>
          </cell>
          <cell r="B5" t="str">
            <v>Becky Taylor</v>
          </cell>
          <cell r="C5" t="str">
            <v>(Iom)</v>
          </cell>
          <cell r="D5" t="str">
            <v>Becky Taylor (104)</v>
          </cell>
        </row>
        <row r="6">
          <cell r="A6">
            <v>105</v>
          </cell>
          <cell r="B6" t="str">
            <v>Glenn Callow</v>
          </cell>
          <cell r="C6" t="str">
            <v>(Iom)</v>
          </cell>
          <cell r="D6" t="str">
            <v>Glenn Callow (105)</v>
          </cell>
        </row>
        <row r="7">
          <cell r="A7">
            <v>106</v>
          </cell>
          <cell r="B7" t="str">
            <v>Wiliam Dalugdugan</v>
          </cell>
          <cell r="C7" t="str">
            <v>(Iom)</v>
          </cell>
          <cell r="D7" t="str">
            <v>Wiliam Dalugdugan (106)</v>
          </cell>
        </row>
        <row r="8">
          <cell r="A8">
            <v>107</v>
          </cell>
          <cell r="B8" t="str">
            <v>Kerenza Baker</v>
          </cell>
          <cell r="C8" t="str">
            <v>(Iom)</v>
          </cell>
          <cell r="D8" t="str">
            <v>Kerenza Baker (107)</v>
          </cell>
        </row>
        <row r="9">
          <cell r="A9">
            <v>108</v>
          </cell>
          <cell r="B9" t="str">
            <v>Libby Quaggin</v>
          </cell>
          <cell r="C9" t="str">
            <v>(Iom)</v>
          </cell>
          <cell r="D9" t="str">
            <v>Libby Quaggin (108)</v>
          </cell>
        </row>
        <row r="10">
          <cell r="A10">
            <v>109</v>
          </cell>
          <cell r="B10" t="str">
            <v>Charlie Callow</v>
          </cell>
          <cell r="C10" t="str">
            <v>(Iom)</v>
          </cell>
          <cell r="D10" t="str">
            <v>Charlie Callow (109)</v>
          </cell>
        </row>
        <row r="11">
          <cell r="A11">
            <v>110</v>
          </cell>
          <cell r="B11" t="str">
            <v>Ronan Thompson</v>
          </cell>
          <cell r="C11" t="str">
            <v>(Iom)</v>
          </cell>
          <cell r="D11" t="str">
            <v>Ronan Thompson (110)</v>
          </cell>
        </row>
        <row r="12">
          <cell r="A12">
            <v>111</v>
          </cell>
          <cell r="B12" t="str">
            <v>Lauren Allwright</v>
          </cell>
          <cell r="C12" t="str">
            <v>(Iom)</v>
          </cell>
          <cell r="D12" t="str">
            <v>Lauren Allwright (111)</v>
          </cell>
        </row>
        <row r="13">
          <cell r="A13">
            <v>112</v>
          </cell>
          <cell r="B13" t="str">
            <v>Wilma Dalugdugan</v>
          </cell>
          <cell r="C13" t="str">
            <v>(Iom)</v>
          </cell>
          <cell r="D13" t="str">
            <v>Wilma Dalugdugan (112)</v>
          </cell>
        </row>
        <row r="14">
          <cell r="A14">
            <v>113</v>
          </cell>
          <cell r="B14" t="str">
            <v>Shayan Siraj</v>
          </cell>
          <cell r="C14" t="str">
            <v>(Eng)</v>
          </cell>
          <cell r="D14" t="str">
            <v>Shayan Siraj (113)</v>
          </cell>
        </row>
        <row r="15">
          <cell r="A15">
            <v>114</v>
          </cell>
          <cell r="B15" t="str">
            <v>Erthan Walsh</v>
          </cell>
          <cell r="C15" t="str">
            <v>(Eng)</v>
          </cell>
          <cell r="D15" t="str">
            <v>Erthan Walsh (114)</v>
          </cell>
        </row>
        <row r="16">
          <cell r="A16">
            <v>115</v>
          </cell>
          <cell r="B16" t="str">
            <v>Lois Peake</v>
          </cell>
          <cell r="C16" t="str">
            <v>(Eng)</v>
          </cell>
          <cell r="D16" t="str">
            <v>Lois Peake (115)</v>
          </cell>
        </row>
        <row r="17">
          <cell r="A17">
            <v>116</v>
          </cell>
          <cell r="B17" t="str">
            <v>Evangeline Collier</v>
          </cell>
          <cell r="C17" t="str">
            <v>(Eng)</v>
          </cell>
          <cell r="D17" t="str">
            <v>Evangeline Collier (116)</v>
          </cell>
        </row>
        <row r="18">
          <cell r="A18">
            <v>117</v>
          </cell>
          <cell r="B18" t="str">
            <v>Joseph Cope</v>
          </cell>
          <cell r="C18" t="str">
            <v>(Eng)</v>
          </cell>
          <cell r="D18" t="str">
            <v>Joseph Cope (117)</v>
          </cell>
        </row>
        <row r="19">
          <cell r="A19">
            <v>118</v>
          </cell>
          <cell r="B19" t="str">
            <v>Rhys Davies</v>
          </cell>
          <cell r="C19" t="str">
            <v>(Eng)</v>
          </cell>
          <cell r="D19" t="str">
            <v>Rhys Davies (118)</v>
          </cell>
        </row>
        <row r="20">
          <cell r="A20">
            <v>119</v>
          </cell>
          <cell r="B20" t="str">
            <v>Erin Green</v>
          </cell>
          <cell r="C20" t="str">
            <v>(Eng)</v>
          </cell>
          <cell r="D20" t="str">
            <v>Erin Green (119)</v>
          </cell>
        </row>
        <row r="21">
          <cell r="A21">
            <v>120</v>
          </cell>
          <cell r="B21" t="str">
            <v>Gemma Kerr</v>
          </cell>
          <cell r="C21" t="str">
            <v>(Eng)</v>
          </cell>
          <cell r="D21" t="str">
            <v>Gemma Kerr (120)</v>
          </cell>
        </row>
        <row r="22">
          <cell r="A22">
            <v>121</v>
          </cell>
          <cell r="B22" t="str">
            <v>Naphong Boonyaprapa</v>
          </cell>
          <cell r="C22" t="str">
            <v>(Eng)</v>
          </cell>
          <cell r="D22" t="str">
            <v>Naphong Boonyaprapa (121)</v>
          </cell>
        </row>
        <row r="23">
          <cell r="A23">
            <v>122</v>
          </cell>
          <cell r="B23" t="str">
            <v>Ben Piggott</v>
          </cell>
          <cell r="C23" t="str">
            <v>(Eng)</v>
          </cell>
          <cell r="D23" t="str">
            <v>Ben Piggott (122)</v>
          </cell>
        </row>
        <row r="24">
          <cell r="A24">
            <v>123</v>
          </cell>
          <cell r="B24" t="str">
            <v>Amy Marriott</v>
          </cell>
          <cell r="C24" t="str">
            <v>(Eng)</v>
          </cell>
          <cell r="D24" t="str">
            <v>Amy Marriott (123)</v>
          </cell>
        </row>
        <row r="25">
          <cell r="A25">
            <v>124</v>
          </cell>
          <cell r="B25" t="str">
            <v>Sienna Jetha</v>
          </cell>
          <cell r="C25" t="str">
            <v>(Eng)</v>
          </cell>
          <cell r="D25" t="str">
            <v>Sienna Jetha (124)</v>
          </cell>
        </row>
        <row r="26">
          <cell r="A26">
            <v>125</v>
          </cell>
          <cell r="B26" t="str">
            <v>Thomas Earley</v>
          </cell>
          <cell r="C26" t="str">
            <v>(Ire)</v>
          </cell>
          <cell r="D26" t="str">
            <v>Thomas Earley (125)</v>
          </cell>
        </row>
        <row r="27">
          <cell r="A27">
            <v>126</v>
          </cell>
          <cell r="B27" t="str">
            <v>Ryan Farrell</v>
          </cell>
          <cell r="C27" t="str">
            <v>(Ire)</v>
          </cell>
          <cell r="D27" t="str">
            <v>Ryan Farrell (126)</v>
          </cell>
        </row>
        <row r="28">
          <cell r="A28">
            <v>127</v>
          </cell>
          <cell r="B28" t="str">
            <v>Rebecca Finn</v>
          </cell>
          <cell r="C28" t="str">
            <v>(Ire)</v>
          </cell>
          <cell r="D28" t="str">
            <v>Rebecca Finn (127)</v>
          </cell>
        </row>
        <row r="29">
          <cell r="A29">
            <v>128</v>
          </cell>
          <cell r="B29" t="str">
            <v>Sabine Devereux</v>
          </cell>
          <cell r="C29" t="str">
            <v>(Ire)</v>
          </cell>
          <cell r="D29" t="str">
            <v>Sabine Devereux (128)</v>
          </cell>
        </row>
        <row r="30">
          <cell r="A30">
            <v>129</v>
          </cell>
          <cell r="B30" t="str">
            <v>Claire Heller</v>
          </cell>
          <cell r="C30" t="str">
            <v>(Ire)</v>
          </cell>
          <cell r="D30" t="str">
            <v>Claire Heller (129)</v>
          </cell>
        </row>
        <row r="31">
          <cell r="A31">
            <v>130</v>
          </cell>
          <cell r="B31" t="str">
            <v>Tom Colvin</v>
          </cell>
          <cell r="C31" t="str">
            <v>(Ire)</v>
          </cell>
          <cell r="D31" t="str">
            <v>Tom Colvin (130)</v>
          </cell>
        </row>
        <row r="32">
          <cell r="A32">
            <v>131</v>
          </cell>
          <cell r="B32" t="str">
            <v>James Skelton</v>
          </cell>
          <cell r="C32" t="str">
            <v>(Ire)</v>
          </cell>
          <cell r="D32" t="str">
            <v>James Skelton (131)</v>
          </cell>
        </row>
        <row r="33">
          <cell r="A33">
            <v>132</v>
          </cell>
          <cell r="B33" t="str">
            <v>Ciaran O'Donoghue</v>
          </cell>
          <cell r="C33" t="str">
            <v>(Ire)</v>
          </cell>
          <cell r="D33" t="str">
            <v>Ciaran O'Donoghue (132)</v>
          </cell>
        </row>
        <row r="34">
          <cell r="A34">
            <v>133</v>
          </cell>
          <cell r="B34" t="str">
            <v>Mia O'Rahily Egan</v>
          </cell>
          <cell r="C34" t="str">
            <v>(Ire)</v>
          </cell>
          <cell r="D34" t="str">
            <v>Mia O'Rahily Egan (133)</v>
          </cell>
        </row>
        <row r="35">
          <cell r="A35">
            <v>134</v>
          </cell>
          <cell r="B35" t="str">
            <v>Silke Heinen</v>
          </cell>
          <cell r="C35" t="str">
            <v>(Ire)</v>
          </cell>
          <cell r="D35" t="str">
            <v>Silke Heinen (134)</v>
          </cell>
        </row>
        <row r="36">
          <cell r="A36">
            <v>136</v>
          </cell>
          <cell r="B36" t="str">
            <v>Max Skelton</v>
          </cell>
          <cell r="C36" t="str">
            <v>(Ire)</v>
          </cell>
          <cell r="D36" t="str">
            <v>Max Skelton (136)</v>
          </cell>
        </row>
        <row r="37">
          <cell r="A37">
            <v>137</v>
          </cell>
          <cell r="B37" t="str">
            <v>Gellert Morasavcsik</v>
          </cell>
          <cell r="C37" t="str">
            <v>(Ire)</v>
          </cell>
          <cell r="D37" t="str">
            <v>Gellert Morasavcsik (137)</v>
          </cell>
        </row>
        <row r="38">
          <cell r="A38">
            <v>137</v>
          </cell>
          <cell r="B38" t="str">
            <v>Tom Irwin</v>
          </cell>
          <cell r="C38" t="str">
            <v>(Ire)</v>
          </cell>
          <cell r="D38" t="str">
            <v>Tom Irwin (137)</v>
          </cell>
        </row>
        <row r="39">
          <cell r="A39">
            <v>138</v>
          </cell>
          <cell r="B39" t="str">
            <v>Lucy McIvor</v>
          </cell>
          <cell r="C39" t="str">
            <v>(Ire)</v>
          </cell>
          <cell r="D39" t="str">
            <v>Lucy McIvor (138)</v>
          </cell>
        </row>
        <row r="40">
          <cell r="A40">
            <v>139</v>
          </cell>
          <cell r="B40" t="str">
            <v>Anna Kelly</v>
          </cell>
          <cell r="C40" t="str">
            <v>(Ire)</v>
          </cell>
          <cell r="D40" t="str">
            <v>Anna Kelly (139)</v>
          </cell>
        </row>
        <row r="41">
          <cell r="A41">
            <v>140</v>
          </cell>
          <cell r="B41" t="str">
            <v>Rachel Taylor</v>
          </cell>
          <cell r="C41" t="str">
            <v>(Ire)</v>
          </cell>
          <cell r="D41" t="str">
            <v>Rachel Taylor (140)</v>
          </cell>
        </row>
        <row r="42">
          <cell r="A42">
            <v>141</v>
          </cell>
          <cell r="B42" t="str">
            <v>Colin Dalgleish</v>
          </cell>
          <cell r="C42" t="str">
            <v>(Sco)</v>
          </cell>
          <cell r="D42" t="str">
            <v>Colin Dalgleish (141)</v>
          </cell>
        </row>
        <row r="43">
          <cell r="A43">
            <v>142</v>
          </cell>
          <cell r="B43" t="str">
            <v>Calum Morrison</v>
          </cell>
          <cell r="C43" t="str">
            <v>(Sco)</v>
          </cell>
          <cell r="D43" t="str">
            <v>Calum Morrison (142)</v>
          </cell>
        </row>
        <row r="44">
          <cell r="A44">
            <v>143</v>
          </cell>
          <cell r="B44" t="str">
            <v>Rebecca Plaistow</v>
          </cell>
          <cell r="C44" t="str">
            <v>(Sco)</v>
          </cell>
          <cell r="D44" t="str">
            <v>Rebecca Plaistow (143)</v>
          </cell>
        </row>
        <row r="45">
          <cell r="A45">
            <v>144</v>
          </cell>
          <cell r="B45" t="str">
            <v>Lucy Elliott</v>
          </cell>
          <cell r="C45" t="str">
            <v>(Sco)</v>
          </cell>
          <cell r="D45" t="str">
            <v>Lucy Elliott (144)</v>
          </cell>
        </row>
        <row r="46">
          <cell r="A46">
            <v>145</v>
          </cell>
          <cell r="B46" t="str">
            <v>Danny Bajwa</v>
          </cell>
          <cell r="C46" t="str">
            <v>(Sco)</v>
          </cell>
          <cell r="D46" t="str">
            <v>Danny Bajwa (145)</v>
          </cell>
        </row>
        <row r="47">
          <cell r="A47">
            <v>146</v>
          </cell>
          <cell r="B47" t="str">
            <v>Martin Johnson</v>
          </cell>
          <cell r="C47" t="str">
            <v>(Sco)</v>
          </cell>
          <cell r="D47" t="str">
            <v>Martin Johnson (146)</v>
          </cell>
        </row>
        <row r="48">
          <cell r="A48">
            <v>147</v>
          </cell>
          <cell r="B48" t="str">
            <v>Faye Leggett</v>
          </cell>
          <cell r="C48" t="str">
            <v>(Sco)</v>
          </cell>
          <cell r="D48" t="str">
            <v>Faye Leggett (147)</v>
          </cell>
        </row>
        <row r="49">
          <cell r="A49">
            <v>148</v>
          </cell>
          <cell r="B49" t="str">
            <v>Paula Callaghan</v>
          </cell>
          <cell r="C49" t="str">
            <v>(Sco)</v>
          </cell>
          <cell r="D49" t="str">
            <v>Paula Callaghan (148)</v>
          </cell>
        </row>
        <row r="50">
          <cell r="A50">
            <v>149</v>
          </cell>
          <cell r="B50" t="str">
            <v>Borui Chen</v>
          </cell>
          <cell r="C50" t="str">
            <v>(Sco)</v>
          </cell>
          <cell r="D50" t="str">
            <v>Borui Chen (149)</v>
          </cell>
        </row>
        <row r="51">
          <cell r="A51">
            <v>150</v>
          </cell>
          <cell r="B51" t="str">
            <v>Rayyan Khalid</v>
          </cell>
          <cell r="C51" t="str">
            <v>(Sco)</v>
          </cell>
          <cell r="D51" t="str">
            <v>Rayyan Khalid (150)</v>
          </cell>
        </row>
        <row r="52">
          <cell r="A52">
            <v>151</v>
          </cell>
          <cell r="B52" t="str">
            <v>Holly McNamara</v>
          </cell>
          <cell r="C52" t="str">
            <v>(Sco)</v>
          </cell>
          <cell r="D52" t="str">
            <v>Holly McNamara (151)</v>
          </cell>
        </row>
        <row r="53">
          <cell r="A53">
            <v>152</v>
          </cell>
          <cell r="B53" t="str">
            <v>Amelia Smolarek</v>
          </cell>
          <cell r="C53" t="str">
            <v>(Sco)</v>
          </cell>
          <cell r="D53" t="str">
            <v>Amelia Smolarek (152)</v>
          </cell>
        </row>
        <row r="54">
          <cell r="A54">
            <v>153</v>
          </cell>
          <cell r="B54" t="str">
            <v>Callum Evans</v>
          </cell>
          <cell r="C54" t="str">
            <v>(Wal)</v>
          </cell>
          <cell r="D54" t="str">
            <v>Callum Evans (153)</v>
          </cell>
        </row>
        <row r="55">
          <cell r="A55">
            <v>154</v>
          </cell>
          <cell r="B55" t="str">
            <v>Dean Cundy</v>
          </cell>
          <cell r="C55" t="str">
            <v>(Wal)</v>
          </cell>
          <cell r="D55" t="str">
            <v>Dean Cundy (154)</v>
          </cell>
        </row>
        <row r="56">
          <cell r="A56">
            <v>155</v>
          </cell>
          <cell r="B56" t="str">
            <v>Beth Richards</v>
          </cell>
          <cell r="C56" t="str">
            <v>(Wal)</v>
          </cell>
          <cell r="D56" t="str">
            <v>Beth Richards (155)</v>
          </cell>
        </row>
        <row r="57">
          <cell r="A57">
            <v>156</v>
          </cell>
          <cell r="B57" t="str">
            <v>Danielle Kelly</v>
          </cell>
          <cell r="C57" t="str">
            <v>(Wal)</v>
          </cell>
          <cell r="D57" t="str">
            <v>Danielle Kelly (156)</v>
          </cell>
        </row>
        <row r="58">
          <cell r="A58">
            <v>157</v>
          </cell>
          <cell r="B58" t="str">
            <v>Benedict Wayson</v>
          </cell>
          <cell r="C58" t="str">
            <v>(Wal)</v>
          </cell>
          <cell r="D58" t="str">
            <v>Benedict Wayson (157)</v>
          </cell>
        </row>
        <row r="59">
          <cell r="A59">
            <v>158</v>
          </cell>
          <cell r="B59" t="str">
            <v>Joseph Roberts</v>
          </cell>
          <cell r="C59" t="str">
            <v>(Wal)</v>
          </cell>
          <cell r="D59" t="str">
            <v>Joseph Roberts (158)</v>
          </cell>
        </row>
        <row r="60">
          <cell r="A60">
            <v>159</v>
          </cell>
          <cell r="B60" t="str">
            <v>Grace Clement</v>
          </cell>
          <cell r="C60" t="str">
            <v>(Wal)</v>
          </cell>
          <cell r="D60" t="str">
            <v>Grace Clement (159)</v>
          </cell>
        </row>
        <row r="61">
          <cell r="A61">
            <v>160</v>
          </cell>
          <cell r="B61" t="str">
            <v>Lauren Stacey</v>
          </cell>
          <cell r="C61" t="str">
            <v>(Wal)</v>
          </cell>
          <cell r="D61" t="str">
            <v>Lauren Stacey (160)</v>
          </cell>
        </row>
        <row r="62">
          <cell r="A62">
            <v>161</v>
          </cell>
          <cell r="B62" t="str">
            <v>Loiuie Evans</v>
          </cell>
          <cell r="C62" t="str">
            <v>(Wal)</v>
          </cell>
          <cell r="D62" t="str">
            <v>Loiuie Evans (161)</v>
          </cell>
        </row>
        <row r="63">
          <cell r="A63">
            <v>162</v>
          </cell>
          <cell r="B63" t="str">
            <v>Rhys Hetherton</v>
          </cell>
          <cell r="C63" t="str">
            <v>(Wal)</v>
          </cell>
          <cell r="D63" t="str">
            <v>Rhys Hetherton (162)</v>
          </cell>
        </row>
        <row r="64">
          <cell r="A64">
            <v>163</v>
          </cell>
          <cell r="B64" t="str">
            <v>Lara Whitton</v>
          </cell>
          <cell r="C64" t="str">
            <v>(Wal)</v>
          </cell>
          <cell r="D64" t="str">
            <v>Lara Whitton (163)</v>
          </cell>
        </row>
        <row r="65">
          <cell r="A65">
            <v>164</v>
          </cell>
          <cell r="B65" t="str">
            <v>Ruby Elliott</v>
          </cell>
          <cell r="C65" t="str">
            <v>(Wal)</v>
          </cell>
          <cell r="D65" t="str">
            <v>Ruby Elliott (164)</v>
          </cell>
        </row>
        <row r="66">
          <cell r="A66">
            <v>165</v>
          </cell>
          <cell r="B66" t="str">
            <v>Garry Dodd</v>
          </cell>
          <cell r="C66" t="str">
            <v>(Gsy)</v>
          </cell>
          <cell r="D66" t="str">
            <v>Garry Dodd (165)</v>
          </cell>
        </row>
        <row r="67">
          <cell r="A67">
            <v>166</v>
          </cell>
          <cell r="B67" t="str">
            <v>Lawrence Stacey</v>
          </cell>
          <cell r="C67" t="str">
            <v>(Gsy)</v>
          </cell>
          <cell r="D67" t="str">
            <v>Lawrence Stacey (166)</v>
          </cell>
        </row>
        <row r="68">
          <cell r="A68">
            <v>167</v>
          </cell>
          <cell r="B68" t="str">
            <v>Sam Kershaw</v>
          </cell>
          <cell r="C68" t="str">
            <v>(Gsy)</v>
          </cell>
          <cell r="D68" t="str">
            <v>Sam Kershaw (167)</v>
          </cell>
        </row>
        <row r="69">
          <cell r="A69">
            <v>168</v>
          </cell>
          <cell r="B69" t="str">
            <v>Daisy Kershaw</v>
          </cell>
          <cell r="C69" t="str">
            <v>(Gsy)</v>
          </cell>
          <cell r="D69" t="str">
            <v>Daisy Kershaw (168)</v>
          </cell>
        </row>
        <row r="70">
          <cell r="A70">
            <v>169</v>
          </cell>
          <cell r="B70" t="str">
            <v>Ben Foss</v>
          </cell>
          <cell r="C70" t="str">
            <v>(Gsy)</v>
          </cell>
          <cell r="D70" t="str">
            <v>Ben Foss (169)</v>
          </cell>
        </row>
        <row r="71">
          <cell r="A71">
            <v>170</v>
          </cell>
          <cell r="B71" t="str">
            <v>Daniel Collenette</v>
          </cell>
          <cell r="C71" t="str">
            <v>(Gsy)</v>
          </cell>
          <cell r="D71" t="str">
            <v>Daniel Collenette (170)</v>
          </cell>
        </row>
        <row r="72">
          <cell r="A72">
            <v>171</v>
          </cell>
          <cell r="B72" t="str">
            <v>Amy Wesley</v>
          </cell>
          <cell r="C72" t="str">
            <v>(Gsy)</v>
          </cell>
          <cell r="D72" t="str">
            <v>Amy Wesley (171)</v>
          </cell>
        </row>
        <row r="73">
          <cell r="A73">
            <v>172</v>
          </cell>
          <cell r="B73" t="str">
            <v>Melissa Johns</v>
          </cell>
          <cell r="C73" t="str">
            <v>(Gsy)</v>
          </cell>
          <cell r="D73" t="str">
            <v>Melissa Johns (172)</v>
          </cell>
        </row>
        <row r="74">
          <cell r="A74">
            <v>173</v>
          </cell>
          <cell r="B74" t="str">
            <v>Caden Brouard</v>
          </cell>
          <cell r="C74" t="str">
            <v>(Gsy)</v>
          </cell>
          <cell r="D74" t="str">
            <v>Caden Brouard (173)</v>
          </cell>
        </row>
        <row r="75">
          <cell r="A75">
            <v>174</v>
          </cell>
          <cell r="B75" t="str">
            <v>Ben Sharp</v>
          </cell>
          <cell r="C75" t="str">
            <v>(Gsy)</v>
          </cell>
          <cell r="D75" t="str">
            <v>Ben Sharp (174)</v>
          </cell>
        </row>
        <row r="76">
          <cell r="A76">
            <v>175</v>
          </cell>
          <cell r="B76" t="str">
            <v>Tia Timms</v>
          </cell>
          <cell r="C76" t="str">
            <v>(Gsy)</v>
          </cell>
          <cell r="D76" t="str">
            <v>Tia Timms (175)</v>
          </cell>
        </row>
        <row r="77">
          <cell r="A77">
            <v>176</v>
          </cell>
          <cell r="B77" t="str">
            <v>Erin Vaudin</v>
          </cell>
          <cell r="C77" t="str">
            <v>(Gsy)</v>
          </cell>
          <cell r="D77" t="str">
            <v>Erin Vaudin (176)</v>
          </cell>
        </row>
        <row r="78">
          <cell r="A78">
            <v>177</v>
          </cell>
          <cell r="B78" t="str">
            <v>Mariusz Cleminski</v>
          </cell>
          <cell r="C78" t="str">
            <v>(Jsy)</v>
          </cell>
          <cell r="D78" t="str">
            <v>Mariusz Cleminski (177)</v>
          </cell>
        </row>
        <row r="79">
          <cell r="A79">
            <v>178</v>
          </cell>
          <cell r="B79" t="str">
            <v>Jack Mills</v>
          </cell>
          <cell r="C79" t="str">
            <v>(Jsy)</v>
          </cell>
          <cell r="D79" t="str">
            <v>Jack Mills (178)</v>
          </cell>
        </row>
        <row r="80">
          <cell r="A80">
            <v>179</v>
          </cell>
          <cell r="B80" t="str">
            <v>Luc Miller</v>
          </cell>
          <cell r="C80" t="str">
            <v>(Jsy)</v>
          </cell>
          <cell r="D80" t="str">
            <v>Luc Miller (179)</v>
          </cell>
        </row>
        <row r="81">
          <cell r="A81">
            <v>180</v>
          </cell>
          <cell r="B81" t="str">
            <v>Alfie Sutherland</v>
          </cell>
          <cell r="C81" t="str">
            <v>(Jsy)</v>
          </cell>
          <cell r="D81" t="str">
            <v>Alfie Sutherland (180)</v>
          </cell>
        </row>
        <row r="82">
          <cell r="A82">
            <v>181</v>
          </cell>
          <cell r="B82" t="str">
            <v>Leon Pierre</v>
          </cell>
          <cell r="C82" t="str">
            <v>(Jsy)</v>
          </cell>
          <cell r="D82" t="str">
            <v>Leon Pierre (181)</v>
          </cell>
        </row>
        <row r="83">
          <cell r="A83">
            <v>182</v>
          </cell>
          <cell r="B83" t="str">
            <v>Max Roche</v>
          </cell>
          <cell r="C83" t="str">
            <v>(Jsy)</v>
          </cell>
          <cell r="D83" t="str">
            <v>Max Roche (182)</v>
          </cell>
        </row>
        <row r="84">
          <cell r="A84">
            <v>183</v>
          </cell>
          <cell r="B84" t="str">
            <v>Hannah Silcock</v>
          </cell>
          <cell r="C84" t="str">
            <v>(Jsy)</v>
          </cell>
          <cell r="D84" t="str">
            <v>Hannah Silcock (183)</v>
          </cell>
        </row>
        <row r="85">
          <cell r="A85">
            <v>184</v>
          </cell>
          <cell r="B85" t="str">
            <v>Kathryn Silcock</v>
          </cell>
          <cell r="C85" t="str">
            <v>(Jsy)</v>
          </cell>
          <cell r="D85" t="str">
            <v>Kathryn Silcock (184)</v>
          </cell>
        </row>
        <row r="86">
          <cell r="A86">
            <v>185</v>
          </cell>
          <cell r="B86" t="str">
            <v>No Player</v>
          </cell>
          <cell r="C86" t="str">
            <v>(Jsy)</v>
          </cell>
          <cell r="D86" t="str">
            <v>No Player (185)</v>
          </cell>
        </row>
        <row r="87">
          <cell r="A87">
            <v>186</v>
          </cell>
          <cell r="B87" t="str">
            <v>No Player</v>
          </cell>
          <cell r="C87" t="str">
            <v>(Jsy)</v>
          </cell>
          <cell r="D87" t="str">
            <v>No Player (186)</v>
          </cell>
        </row>
        <row r="88">
          <cell r="A88">
            <v>187</v>
          </cell>
          <cell r="B88" t="str">
            <v>No Player</v>
          </cell>
          <cell r="C88" t="str">
            <v>(Jsy)</v>
          </cell>
          <cell r="D88" t="str">
            <v>No Player (187)</v>
          </cell>
        </row>
        <row r="89">
          <cell r="A89">
            <v>188</v>
          </cell>
          <cell r="B89" t="str">
            <v>No Player</v>
          </cell>
          <cell r="C89" t="str">
            <v>(Jsy)</v>
          </cell>
          <cell r="D89" t="str">
            <v>No Player (188)</v>
          </cell>
        </row>
        <row r="90">
          <cell r="A90">
            <v>200</v>
          </cell>
          <cell r="B90" t="str">
            <v>No Match</v>
          </cell>
          <cell r="D90" t="str">
            <v>No Match (200)</v>
          </cell>
        </row>
        <row r="91">
          <cell r="A91">
            <v>201</v>
          </cell>
          <cell r="B91" t="str">
            <v>No Match</v>
          </cell>
          <cell r="D91" t="str">
            <v>No Match (201)</v>
          </cell>
        </row>
        <row r="92">
          <cell r="A92">
            <v>202</v>
          </cell>
          <cell r="B92" t="str">
            <v>No Match</v>
          </cell>
          <cell r="D92" t="str">
            <v>No Match (202)</v>
          </cell>
        </row>
        <row r="93">
          <cell r="A93">
            <v>203</v>
          </cell>
          <cell r="B93" t="str">
            <v>No Match</v>
          </cell>
          <cell r="D93" t="str">
            <v>No Match (203)</v>
          </cell>
        </row>
        <row r="94">
          <cell r="A94">
            <v>204</v>
          </cell>
          <cell r="B94" t="str">
            <v>No Match</v>
          </cell>
          <cell r="D94" t="str">
            <v>No Match (204)</v>
          </cell>
        </row>
        <row r="95">
          <cell r="A95">
            <v>205</v>
          </cell>
          <cell r="B95" t="str">
            <v>No Match</v>
          </cell>
          <cell r="D95" t="str">
            <v>No Match (205)</v>
          </cell>
        </row>
        <row r="96">
          <cell r="A96">
            <v>206</v>
          </cell>
          <cell r="B96" t="str">
            <v>No Match</v>
          </cell>
          <cell r="D96" t="str">
            <v>No Match (206)</v>
          </cell>
        </row>
        <row r="97">
          <cell r="A97">
            <v>207</v>
          </cell>
          <cell r="B97" t="str">
            <v>No Match</v>
          </cell>
          <cell r="D97" t="str">
            <v>No Match (207)</v>
          </cell>
        </row>
        <row r="98">
          <cell r="A98">
            <v>208</v>
          </cell>
          <cell r="B98" t="str">
            <v>No Match</v>
          </cell>
          <cell r="D98" t="str">
            <v>No Match (208)</v>
          </cell>
        </row>
        <row r="99">
          <cell r="A99">
            <v>209</v>
          </cell>
          <cell r="B99" t="str">
            <v>No Match</v>
          </cell>
          <cell r="D99" t="str">
            <v>No Match (209)</v>
          </cell>
        </row>
        <row r="100">
          <cell r="A100">
            <v>210</v>
          </cell>
          <cell r="B100" t="str">
            <v>No Match</v>
          </cell>
          <cell r="D100" t="str">
            <v>No Match (210)</v>
          </cell>
        </row>
        <row r="101">
          <cell r="A101">
            <v>211</v>
          </cell>
          <cell r="B101" t="str">
            <v>No Match</v>
          </cell>
          <cell r="D101" t="str">
            <v>No Match (211)</v>
          </cell>
        </row>
        <row r="102">
          <cell r="A102">
            <v>9000</v>
          </cell>
          <cell r="B102" t="str">
            <v>Bye</v>
          </cell>
          <cell r="D102" t="str">
            <v>Bye</v>
          </cell>
        </row>
        <row r="103">
          <cell r="A103">
            <v>9010</v>
          </cell>
          <cell r="B103" t="str">
            <v>Winner Group A</v>
          </cell>
          <cell r="D103" t="str">
            <v>Winner Group A</v>
          </cell>
        </row>
        <row r="104">
          <cell r="A104">
            <v>9015</v>
          </cell>
          <cell r="B104" t="str">
            <v>Runner Up Group A</v>
          </cell>
          <cell r="D104" t="str">
            <v>Runner Up Group A</v>
          </cell>
        </row>
        <row r="105">
          <cell r="A105">
            <v>9020</v>
          </cell>
          <cell r="B105" t="str">
            <v>Winner Group B</v>
          </cell>
          <cell r="D105" t="str">
            <v>Winner Group B</v>
          </cell>
        </row>
        <row r="106">
          <cell r="A106">
            <v>9025</v>
          </cell>
          <cell r="B106" t="str">
            <v>Runner Up Group B</v>
          </cell>
          <cell r="D106" t="str">
            <v>Runner Up Group B</v>
          </cell>
        </row>
        <row r="107">
          <cell r="A107">
            <v>9030</v>
          </cell>
          <cell r="B107" t="str">
            <v>Winner Group C</v>
          </cell>
          <cell r="D107" t="str">
            <v>Winner Group C</v>
          </cell>
        </row>
        <row r="108">
          <cell r="A108">
            <v>9035</v>
          </cell>
          <cell r="B108" t="str">
            <v>Runner Up Group C</v>
          </cell>
          <cell r="D108" t="str">
            <v>Runner Up Group C</v>
          </cell>
        </row>
        <row r="109">
          <cell r="A109">
            <v>9040</v>
          </cell>
          <cell r="B109" t="str">
            <v>Winner Group D</v>
          </cell>
          <cell r="D109" t="str">
            <v>Winner Group D</v>
          </cell>
        </row>
        <row r="110">
          <cell r="A110">
            <v>9045</v>
          </cell>
          <cell r="B110" t="str">
            <v>Runner Up Group D</v>
          </cell>
          <cell r="D110" t="str">
            <v>Runner Up Group D</v>
          </cell>
        </row>
        <row r="111">
          <cell r="A111">
            <v>9050</v>
          </cell>
          <cell r="B111" t="str">
            <v>Winner Group E</v>
          </cell>
          <cell r="D111" t="str">
            <v>Winner Group E</v>
          </cell>
        </row>
        <row r="112">
          <cell r="A112">
            <v>9055</v>
          </cell>
          <cell r="B112" t="str">
            <v>Runner Up Group E</v>
          </cell>
          <cell r="D112" t="str">
            <v>Runner Up Group E</v>
          </cell>
        </row>
        <row r="113">
          <cell r="A113">
            <v>9060</v>
          </cell>
          <cell r="B113" t="str">
            <v>Winner Group F</v>
          </cell>
          <cell r="D113" t="str">
            <v>Winner Group F</v>
          </cell>
        </row>
        <row r="114">
          <cell r="A114">
            <v>9065</v>
          </cell>
          <cell r="B114" t="str">
            <v>Runner Up Group F</v>
          </cell>
          <cell r="D114" t="str">
            <v>Runner Up Group F</v>
          </cell>
        </row>
        <row r="115">
          <cell r="A115">
            <v>9070</v>
          </cell>
          <cell r="B115" t="str">
            <v>Winner Group G</v>
          </cell>
          <cell r="D115" t="str">
            <v>Winner Group G</v>
          </cell>
        </row>
        <row r="116">
          <cell r="A116">
            <v>9075</v>
          </cell>
          <cell r="B116" t="str">
            <v>Runner Up Group G</v>
          </cell>
          <cell r="D116" t="str">
            <v>Runner Up Group G</v>
          </cell>
        </row>
        <row r="117">
          <cell r="A117">
            <v>9080</v>
          </cell>
          <cell r="B117" t="str">
            <v>Winner Group H</v>
          </cell>
          <cell r="D117" t="str">
            <v>Winner Group H</v>
          </cell>
        </row>
        <row r="118">
          <cell r="A118">
            <v>9085</v>
          </cell>
          <cell r="B118" t="str">
            <v>Runner Up Group H</v>
          </cell>
          <cell r="D118" t="str">
            <v>Runner Up Group H</v>
          </cell>
        </row>
        <row r="119">
          <cell r="A119">
            <v>9110</v>
          </cell>
          <cell r="B119" t="str">
            <v>Third Group A</v>
          </cell>
          <cell r="D119" t="str">
            <v>Third Group A</v>
          </cell>
        </row>
        <row r="120">
          <cell r="A120">
            <v>9115</v>
          </cell>
          <cell r="B120" t="str">
            <v>Fourth Group A</v>
          </cell>
          <cell r="D120" t="str">
            <v>Fourth Group A</v>
          </cell>
        </row>
        <row r="121">
          <cell r="A121">
            <v>9120</v>
          </cell>
          <cell r="B121" t="str">
            <v>Third Group B</v>
          </cell>
          <cell r="D121" t="str">
            <v>Third Group B</v>
          </cell>
        </row>
        <row r="122">
          <cell r="A122">
            <v>9125</v>
          </cell>
          <cell r="B122" t="str">
            <v>Fourth Group B</v>
          </cell>
          <cell r="D122" t="str">
            <v>Fourth Group B</v>
          </cell>
        </row>
        <row r="123">
          <cell r="A123">
            <v>9130</v>
          </cell>
          <cell r="B123" t="str">
            <v>Third Group C</v>
          </cell>
          <cell r="D123" t="str">
            <v>Third Group C</v>
          </cell>
        </row>
        <row r="124">
          <cell r="A124">
            <v>9135</v>
          </cell>
          <cell r="B124" t="str">
            <v>Fourth Group C</v>
          </cell>
          <cell r="D124" t="str">
            <v>Fourth Group C</v>
          </cell>
        </row>
        <row r="125">
          <cell r="A125">
            <v>9140</v>
          </cell>
          <cell r="B125" t="str">
            <v>Third Group D</v>
          </cell>
          <cell r="D125" t="str">
            <v>Third Group D</v>
          </cell>
        </row>
        <row r="126">
          <cell r="A126">
            <v>9145</v>
          </cell>
          <cell r="B126" t="str">
            <v>Fourth Group D</v>
          </cell>
          <cell r="D126" t="str">
            <v>Fourth Group D</v>
          </cell>
        </row>
        <row r="127">
          <cell r="A127">
            <v>9150</v>
          </cell>
          <cell r="B127" t="str">
            <v>Third Group E</v>
          </cell>
          <cell r="D127" t="str">
            <v>Third Group E</v>
          </cell>
        </row>
        <row r="128">
          <cell r="A128">
            <v>9155</v>
          </cell>
          <cell r="B128" t="str">
            <v>Fourth Group E</v>
          </cell>
          <cell r="D128" t="str">
            <v>Fourth Group E</v>
          </cell>
        </row>
        <row r="129">
          <cell r="A129">
            <v>9160</v>
          </cell>
          <cell r="B129" t="str">
            <v>Third Group F</v>
          </cell>
          <cell r="D129" t="str">
            <v>Third Group F</v>
          </cell>
        </row>
        <row r="130">
          <cell r="A130">
            <v>9165</v>
          </cell>
          <cell r="B130" t="str">
            <v>Fourth Group F</v>
          </cell>
          <cell r="D130" t="str">
            <v>Fourth Group F</v>
          </cell>
        </row>
        <row r="131">
          <cell r="A131">
            <v>9170</v>
          </cell>
          <cell r="B131" t="str">
            <v>Third Group G</v>
          </cell>
          <cell r="D131" t="str">
            <v>Third Group G</v>
          </cell>
        </row>
        <row r="132">
          <cell r="A132">
            <v>9175</v>
          </cell>
          <cell r="B132" t="str">
            <v>Fourth Group G</v>
          </cell>
          <cell r="D132" t="str">
            <v>Fourth Group G</v>
          </cell>
        </row>
        <row r="133">
          <cell r="A133">
            <v>9180</v>
          </cell>
          <cell r="B133" t="str">
            <v>Third Group H</v>
          </cell>
          <cell r="D133" t="str">
            <v>Third Group H</v>
          </cell>
        </row>
        <row r="139">
          <cell r="B139" t="str">
            <v>ISLE OF MAN TABLE TENNIS ASSOCIATION</v>
          </cell>
        </row>
        <row r="141">
          <cell r="B141" t="str">
            <v>HOME COUNTRIES INTERNATIONAL CHAMPIONSHIP</v>
          </cell>
        </row>
        <row r="147">
          <cell r="B147" t="str">
            <v>HOME COUNTRIES INTERNATIONAL CHAMPIONSHIP - MEN</v>
          </cell>
        </row>
        <row r="154">
          <cell r="B154" t="str">
            <v>MEN</v>
          </cell>
        </row>
        <row r="164">
          <cell r="B164" t="str">
            <v>Friday 8th November 2019</v>
          </cell>
        </row>
        <row r="165">
          <cell r="B165" t="str">
            <v>Saturday 9th November 2019</v>
          </cell>
        </row>
        <row r="168">
          <cell r="B168">
            <v>0.47916666666666669</v>
          </cell>
        </row>
        <row r="169">
          <cell r="B169">
            <v>0.625</v>
          </cell>
        </row>
        <row r="170">
          <cell r="B170">
            <v>0.72916666666666663</v>
          </cell>
        </row>
        <row r="171">
          <cell r="B171">
            <v>0.375</v>
          </cell>
        </row>
        <row r="172">
          <cell r="B172">
            <v>0.47916666666666669</v>
          </cell>
        </row>
        <row r="173">
          <cell r="B173">
            <v>0.625</v>
          </cell>
        </row>
        <row r="174">
          <cell r="B174">
            <v>0.72916666666666663</v>
          </cell>
        </row>
        <row r="178">
          <cell r="A178" t="str">
            <v>ENGCB1</v>
          </cell>
          <cell r="B178" t="str">
            <v>Naphong Boonyaprapa</v>
          </cell>
          <cell r="C178">
            <v>121</v>
          </cell>
          <cell r="D178" t="str">
            <v>Naphong Boonyaprapa (121)</v>
          </cell>
          <cell r="J178" t="str">
            <v>Naphong</v>
          </cell>
          <cell r="K178" t="str">
            <v>Boonyaprapa</v>
          </cell>
        </row>
        <row r="179">
          <cell r="A179" t="str">
            <v>ENGCB2</v>
          </cell>
          <cell r="B179" t="str">
            <v>Ben Piggott</v>
          </cell>
          <cell r="C179">
            <v>122</v>
          </cell>
          <cell r="D179" t="str">
            <v>Ben Piggott (122)</v>
          </cell>
          <cell r="J179" t="str">
            <v>Ben</v>
          </cell>
          <cell r="K179" t="str">
            <v>Piggott</v>
          </cell>
        </row>
        <row r="180">
          <cell r="A180" t="str">
            <v>ENGCG1</v>
          </cell>
          <cell r="B180" t="str">
            <v>Amy Marriott</v>
          </cell>
          <cell r="C180">
            <v>123</v>
          </cell>
          <cell r="D180" t="str">
            <v>Amy Marriott (123)</v>
          </cell>
          <cell r="J180" t="str">
            <v>Amy</v>
          </cell>
          <cell r="K180" t="str">
            <v>Marriott</v>
          </cell>
        </row>
        <row r="181">
          <cell r="A181" t="str">
            <v>ENGCG2</v>
          </cell>
          <cell r="B181" t="str">
            <v>Sienna Jetha</v>
          </cell>
          <cell r="C181">
            <v>124</v>
          </cell>
          <cell r="D181" t="str">
            <v>Sienna Jetha (124)</v>
          </cell>
          <cell r="J181" t="str">
            <v>Sienna</v>
          </cell>
          <cell r="K181" t="str">
            <v>Jetha</v>
          </cell>
        </row>
        <row r="182">
          <cell r="A182" t="str">
            <v>ENGJB1</v>
          </cell>
          <cell r="B182" t="str">
            <v>Joseph Cope</v>
          </cell>
          <cell r="C182">
            <v>117</v>
          </cell>
          <cell r="D182" t="str">
            <v>Joseph Cope (117)</v>
          </cell>
          <cell r="J182" t="str">
            <v>Joseph</v>
          </cell>
          <cell r="K182" t="str">
            <v>Cope</v>
          </cell>
        </row>
        <row r="183">
          <cell r="A183" t="str">
            <v>ENGJB2</v>
          </cell>
          <cell r="B183" t="str">
            <v>Rhys Davies</v>
          </cell>
          <cell r="C183">
            <v>118</v>
          </cell>
          <cell r="D183" t="str">
            <v>Rhys Davies (118)</v>
          </cell>
          <cell r="J183" t="str">
            <v>Rhys</v>
          </cell>
          <cell r="K183" t="str">
            <v>Davies</v>
          </cell>
        </row>
        <row r="184">
          <cell r="A184" t="str">
            <v>ENGJG1</v>
          </cell>
          <cell r="B184" t="str">
            <v>Erin Green</v>
          </cell>
          <cell r="C184">
            <v>119</v>
          </cell>
          <cell r="D184" t="str">
            <v>Erin Green (119)</v>
          </cell>
          <cell r="J184" t="str">
            <v>Erin</v>
          </cell>
          <cell r="K184" t="str">
            <v>Green</v>
          </cell>
        </row>
        <row r="185">
          <cell r="A185" t="str">
            <v>ENGJG2</v>
          </cell>
          <cell r="B185" t="str">
            <v>Gemma Kerr</v>
          </cell>
          <cell r="C185">
            <v>120</v>
          </cell>
          <cell r="D185" t="str">
            <v>Gemma Kerr (120)</v>
          </cell>
          <cell r="J185" t="str">
            <v>Gemma</v>
          </cell>
          <cell r="K185" t="str">
            <v>Kerr</v>
          </cell>
        </row>
        <row r="186">
          <cell r="A186" t="str">
            <v>ENGSM1</v>
          </cell>
          <cell r="B186" t="str">
            <v>Shayan Siraj</v>
          </cell>
          <cell r="C186">
            <v>113</v>
          </cell>
          <cell r="D186" t="str">
            <v>Shayan Siraj (113)</v>
          </cell>
          <cell r="J186" t="str">
            <v>Shayan</v>
          </cell>
          <cell r="K186" t="str">
            <v>Siraj</v>
          </cell>
        </row>
        <row r="187">
          <cell r="A187" t="str">
            <v>ENGSM2</v>
          </cell>
          <cell r="B187" t="str">
            <v>Erthan Walsh</v>
          </cell>
          <cell r="C187">
            <v>114</v>
          </cell>
          <cell r="D187" t="str">
            <v>Erthan Walsh (114)</v>
          </cell>
          <cell r="J187" t="str">
            <v>Erthan</v>
          </cell>
          <cell r="K187" t="str">
            <v>Walsh</v>
          </cell>
        </row>
        <row r="188">
          <cell r="A188" t="str">
            <v>ENGSW1</v>
          </cell>
          <cell r="B188" t="str">
            <v>Lois Peake</v>
          </cell>
          <cell r="C188">
            <v>115</v>
          </cell>
          <cell r="D188" t="str">
            <v>Lois Peake (115)</v>
          </cell>
          <cell r="J188" t="str">
            <v>Lois</v>
          </cell>
          <cell r="K188" t="str">
            <v>Peake</v>
          </cell>
        </row>
        <row r="189">
          <cell r="A189" t="str">
            <v>ENGSW2</v>
          </cell>
          <cell r="B189" t="str">
            <v>Evangeline Collier</v>
          </cell>
          <cell r="C189">
            <v>116</v>
          </cell>
          <cell r="D189" t="str">
            <v>Evangeline Collier (116)</v>
          </cell>
          <cell r="J189" t="str">
            <v>Evangeline</v>
          </cell>
          <cell r="K189" t="str">
            <v>Collier</v>
          </cell>
        </row>
        <row r="190">
          <cell r="A190" t="str">
            <v>GSYCB1</v>
          </cell>
          <cell r="B190" t="str">
            <v>Caden Brouard</v>
          </cell>
          <cell r="C190">
            <v>173</v>
          </cell>
          <cell r="D190" t="str">
            <v>Caden Brouard (173)</v>
          </cell>
          <cell r="J190" t="str">
            <v>Caden</v>
          </cell>
          <cell r="K190" t="str">
            <v>Brouard</v>
          </cell>
        </row>
        <row r="191">
          <cell r="A191" t="str">
            <v>GSYCB2</v>
          </cell>
          <cell r="B191" t="str">
            <v>Ben Sharp</v>
          </cell>
          <cell r="C191">
            <v>174</v>
          </cell>
          <cell r="D191" t="str">
            <v>Ben Sharp (174)</v>
          </cell>
          <cell r="J191" t="str">
            <v>Ben</v>
          </cell>
          <cell r="K191" t="str">
            <v>Sharp</v>
          </cell>
        </row>
        <row r="192">
          <cell r="A192" t="str">
            <v>GSYCG1</v>
          </cell>
          <cell r="B192" t="str">
            <v>Tia Timms</v>
          </cell>
          <cell r="C192">
            <v>175</v>
          </cell>
          <cell r="D192" t="str">
            <v>Tia Timms (175)</v>
          </cell>
          <cell r="J192" t="str">
            <v>Tia</v>
          </cell>
          <cell r="K192" t="str">
            <v>Timms</v>
          </cell>
        </row>
        <row r="193">
          <cell r="A193" t="str">
            <v>GSYCG2</v>
          </cell>
          <cell r="B193" t="str">
            <v>Erin Vaudin</v>
          </cell>
          <cell r="C193">
            <v>176</v>
          </cell>
          <cell r="D193" t="str">
            <v>Erin Vaudin (176)</v>
          </cell>
          <cell r="J193" t="str">
            <v>Erin</v>
          </cell>
          <cell r="K193" t="str">
            <v>Vaudin</v>
          </cell>
        </row>
        <row r="194">
          <cell r="A194" t="str">
            <v>GSYJB1</v>
          </cell>
          <cell r="B194" t="str">
            <v>Ben Foss</v>
          </cell>
          <cell r="C194">
            <v>169</v>
          </cell>
          <cell r="D194" t="str">
            <v>Ben Foss (169)</v>
          </cell>
          <cell r="J194" t="str">
            <v>Ben</v>
          </cell>
          <cell r="K194" t="str">
            <v>Foss</v>
          </cell>
        </row>
        <row r="195">
          <cell r="A195" t="str">
            <v>GSYJB2</v>
          </cell>
          <cell r="B195" t="str">
            <v>Daniel Collenette</v>
          </cell>
          <cell r="C195">
            <v>170</v>
          </cell>
          <cell r="D195" t="str">
            <v>Daniel Collenette (170)</v>
          </cell>
          <cell r="J195" t="str">
            <v>Daniel</v>
          </cell>
          <cell r="K195" t="str">
            <v>Collenette</v>
          </cell>
        </row>
        <row r="196">
          <cell r="A196" t="str">
            <v>GSYJG1</v>
          </cell>
          <cell r="B196" t="str">
            <v>Amy wesley</v>
          </cell>
          <cell r="C196">
            <v>171</v>
          </cell>
          <cell r="D196" t="str">
            <v>Amy wesley (171)</v>
          </cell>
          <cell r="J196" t="str">
            <v>Amy</v>
          </cell>
          <cell r="K196" t="str">
            <v>Wesley</v>
          </cell>
        </row>
        <row r="197">
          <cell r="A197" t="str">
            <v>GSYJG2</v>
          </cell>
          <cell r="B197" t="str">
            <v>Mellisa Johns</v>
          </cell>
          <cell r="C197">
            <v>172</v>
          </cell>
          <cell r="D197" t="str">
            <v>Mellisa Johns (172)</v>
          </cell>
          <cell r="J197" t="str">
            <v>Mellisa</v>
          </cell>
          <cell r="K197" t="str">
            <v>Johns</v>
          </cell>
        </row>
        <row r="198">
          <cell r="A198" t="str">
            <v>GSYSM1</v>
          </cell>
          <cell r="B198" t="str">
            <v>Garry Dodd</v>
          </cell>
          <cell r="C198">
            <v>165</v>
          </cell>
          <cell r="D198" t="str">
            <v>Garry Dodd (165)</v>
          </cell>
          <cell r="J198" t="str">
            <v>Garry</v>
          </cell>
          <cell r="K198" t="str">
            <v>Dodd</v>
          </cell>
        </row>
        <row r="199">
          <cell r="A199" t="str">
            <v>GSYSM2</v>
          </cell>
          <cell r="B199" t="str">
            <v>Lawrence Stacey</v>
          </cell>
          <cell r="C199">
            <v>166</v>
          </cell>
          <cell r="D199" t="str">
            <v>Lawrence Stacey (166)</v>
          </cell>
          <cell r="J199" t="str">
            <v>Lawrence</v>
          </cell>
          <cell r="K199" t="str">
            <v>Stacey</v>
          </cell>
        </row>
        <row r="200">
          <cell r="A200" t="str">
            <v>GSYSW1</v>
          </cell>
          <cell r="B200" t="str">
            <v>Sam Kershaw</v>
          </cell>
          <cell r="C200">
            <v>167</v>
          </cell>
          <cell r="D200" t="str">
            <v>Sam Kershaw (167)</v>
          </cell>
          <cell r="J200" t="str">
            <v>Sam</v>
          </cell>
          <cell r="K200" t="str">
            <v>Kershaw</v>
          </cell>
        </row>
        <row r="201">
          <cell r="A201" t="str">
            <v>GSYSW2</v>
          </cell>
          <cell r="B201" t="str">
            <v>Daisy Kershaw</v>
          </cell>
          <cell r="C201">
            <v>168</v>
          </cell>
          <cell r="D201" t="str">
            <v>Daisy Kershaw (168)</v>
          </cell>
          <cell r="J201" t="str">
            <v>Daisy</v>
          </cell>
          <cell r="K201" t="str">
            <v>Kershaw</v>
          </cell>
        </row>
        <row r="202">
          <cell r="A202" t="str">
            <v>IOMCB1</v>
          </cell>
          <cell r="B202" t="str">
            <v>Charlie Callow</v>
          </cell>
          <cell r="C202">
            <v>109</v>
          </cell>
          <cell r="D202" t="str">
            <v>Charlie Callow (109)</v>
          </cell>
          <cell r="J202" t="str">
            <v>Charlie</v>
          </cell>
          <cell r="K202" t="str">
            <v>Callow</v>
          </cell>
        </row>
        <row r="203">
          <cell r="A203" t="str">
            <v>IOMCB2</v>
          </cell>
          <cell r="B203" t="str">
            <v>Ronan Thompson</v>
          </cell>
          <cell r="C203">
            <v>110</v>
          </cell>
          <cell r="D203" t="str">
            <v>Ronan Thompson (110)</v>
          </cell>
          <cell r="J203" t="str">
            <v>Ronan</v>
          </cell>
          <cell r="K203" t="str">
            <v>Thompson</v>
          </cell>
        </row>
        <row r="204">
          <cell r="A204" t="str">
            <v>IOMCG1</v>
          </cell>
          <cell r="B204" t="str">
            <v>Lauren Allwright</v>
          </cell>
          <cell r="C204">
            <v>111</v>
          </cell>
          <cell r="D204" t="str">
            <v>Lauren Allwright (111)</v>
          </cell>
          <cell r="J204" t="str">
            <v>Lauren</v>
          </cell>
          <cell r="K204" t="str">
            <v>Allwright</v>
          </cell>
        </row>
        <row r="205">
          <cell r="A205" t="str">
            <v>IOMCG2</v>
          </cell>
          <cell r="B205" t="str">
            <v>Wilma Dalugdugan</v>
          </cell>
          <cell r="C205">
            <v>112</v>
          </cell>
          <cell r="D205" t="str">
            <v>Wilma Dalugdugan (112)</v>
          </cell>
          <cell r="J205" t="str">
            <v>Wilma</v>
          </cell>
          <cell r="K205" t="str">
            <v>Dalugdugan</v>
          </cell>
        </row>
        <row r="206">
          <cell r="A206" t="str">
            <v>IOMJB1</v>
          </cell>
          <cell r="B206" t="str">
            <v>Glenn Callow</v>
          </cell>
          <cell r="C206">
            <v>105</v>
          </cell>
          <cell r="D206" t="str">
            <v>Glenn Callow (105)</v>
          </cell>
          <cell r="J206" t="str">
            <v>Glenn</v>
          </cell>
          <cell r="K206" t="str">
            <v>Callow</v>
          </cell>
        </row>
        <row r="207">
          <cell r="A207" t="str">
            <v>IOMJB2</v>
          </cell>
          <cell r="B207" t="str">
            <v>Wiliam Dalugdugan</v>
          </cell>
          <cell r="C207">
            <v>106</v>
          </cell>
          <cell r="D207" t="str">
            <v>Wiliam Dalugdugan (106)</v>
          </cell>
          <cell r="J207" t="str">
            <v>Wiliam</v>
          </cell>
          <cell r="K207" t="str">
            <v>Dalugdugan</v>
          </cell>
        </row>
        <row r="208">
          <cell r="A208" t="str">
            <v>IOMJG1</v>
          </cell>
          <cell r="B208" t="str">
            <v>Kerenza Baker</v>
          </cell>
          <cell r="C208">
            <v>107</v>
          </cell>
          <cell r="D208" t="str">
            <v>Kerenza Baker (107)</v>
          </cell>
          <cell r="J208" t="str">
            <v>Kerenza</v>
          </cell>
          <cell r="K208" t="str">
            <v>Baker</v>
          </cell>
        </row>
        <row r="209">
          <cell r="A209" t="str">
            <v>IOMJG2</v>
          </cell>
          <cell r="B209" t="str">
            <v>Libby Quaggin</v>
          </cell>
          <cell r="C209">
            <v>108</v>
          </cell>
          <cell r="D209" t="str">
            <v>Libby Quaggin (108)</v>
          </cell>
          <cell r="J209" t="str">
            <v>Libby</v>
          </cell>
          <cell r="K209" t="str">
            <v>Quaggin</v>
          </cell>
        </row>
        <row r="210">
          <cell r="A210" t="str">
            <v>IOMSM1</v>
          </cell>
          <cell r="B210" t="str">
            <v>Sam Bailey</v>
          </cell>
          <cell r="C210">
            <v>101</v>
          </cell>
          <cell r="D210" t="str">
            <v>Sam Bailey (101)</v>
          </cell>
          <cell r="J210" t="str">
            <v>Sam</v>
          </cell>
          <cell r="K210" t="str">
            <v>Bailey</v>
          </cell>
        </row>
        <row r="211">
          <cell r="A211" t="str">
            <v>IOMSM2</v>
          </cell>
          <cell r="B211" t="str">
            <v>Sean Drewry</v>
          </cell>
          <cell r="C211">
            <v>102</v>
          </cell>
          <cell r="D211" t="str">
            <v>Sean Drewry (102)</v>
          </cell>
          <cell r="J211" t="str">
            <v>Sean</v>
          </cell>
          <cell r="K211" t="str">
            <v>Drewry</v>
          </cell>
        </row>
        <row r="212">
          <cell r="A212" t="str">
            <v>IOMSW1</v>
          </cell>
          <cell r="B212" t="str">
            <v>Khayee Vinas</v>
          </cell>
          <cell r="C212">
            <v>103</v>
          </cell>
          <cell r="D212" t="str">
            <v>Khayee Vinas (103)</v>
          </cell>
          <cell r="J212" t="str">
            <v>Khayee</v>
          </cell>
          <cell r="K212" t="str">
            <v>Vinas</v>
          </cell>
        </row>
        <row r="213">
          <cell r="A213" t="str">
            <v>IOMSW2</v>
          </cell>
          <cell r="B213" t="str">
            <v>Becky Taylor</v>
          </cell>
          <cell r="C213">
            <v>104</v>
          </cell>
          <cell r="D213" t="str">
            <v>Becky Taylor (104)</v>
          </cell>
          <cell r="J213" t="str">
            <v>Becky</v>
          </cell>
          <cell r="K213" t="str">
            <v>Taylor</v>
          </cell>
        </row>
        <row r="214">
          <cell r="A214" t="str">
            <v>IRECB1</v>
          </cell>
          <cell r="B214" t="str">
            <v>Max Skelton</v>
          </cell>
          <cell r="C214">
            <v>136</v>
          </cell>
          <cell r="D214" t="str">
            <v>Max Skelton (136)</v>
          </cell>
          <cell r="J214" t="str">
            <v>Max</v>
          </cell>
          <cell r="K214" t="str">
            <v>Skelton</v>
          </cell>
        </row>
        <row r="215">
          <cell r="A215" t="str">
            <v>IRECB2</v>
          </cell>
          <cell r="B215" t="str">
            <v>Gellert Morasavcsik</v>
          </cell>
          <cell r="C215">
            <v>137</v>
          </cell>
          <cell r="D215" t="str">
            <v>Gellert Morasavcsik (137)</v>
          </cell>
          <cell r="J215" t="str">
            <v>Gellert</v>
          </cell>
          <cell r="K215" t="str">
            <v>Morasavcsik</v>
          </cell>
        </row>
        <row r="216">
          <cell r="A216" t="str">
            <v>IRECB3</v>
          </cell>
          <cell r="B216" t="str">
            <v>Tom Irwin</v>
          </cell>
          <cell r="C216">
            <v>137</v>
          </cell>
          <cell r="D216" t="str">
            <v>Tom Irwin (137)</v>
          </cell>
          <cell r="J216" t="str">
            <v>Tom</v>
          </cell>
          <cell r="K216" t="str">
            <v>Irwin</v>
          </cell>
        </row>
        <row r="217">
          <cell r="A217" t="str">
            <v>IRECG1</v>
          </cell>
          <cell r="B217" t="str">
            <v>Lucy McIvor</v>
          </cell>
          <cell r="C217">
            <v>138</v>
          </cell>
          <cell r="D217" t="str">
            <v>Lucy McIvor (138)</v>
          </cell>
          <cell r="J217" t="str">
            <v>Lucy</v>
          </cell>
          <cell r="K217" t="str">
            <v>McIvor</v>
          </cell>
        </row>
        <row r="218">
          <cell r="A218" t="str">
            <v>IRECG2</v>
          </cell>
          <cell r="B218" t="str">
            <v>Anna Kelly</v>
          </cell>
          <cell r="C218">
            <v>139</v>
          </cell>
          <cell r="D218" t="str">
            <v>Anna Kelly (139)</v>
          </cell>
          <cell r="J218" t="str">
            <v>Anna</v>
          </cell>
          <cell r="K218" t="str">
            <v>Kelly</v>
          </cell>
        </row>
        <row r="219">
          <cell r="A219" t="str">
            <v>IRECG3</v>
          </cell>
          <cell r="B219" t="str">
            <v>Rachel Taylor</v>
          </cell>
          <cell r="C219">
            <v>140</v>
          </cell>
          <cell r="D219" t="str">
            <v>Rachel Taylor (140)</v>
          </cell>
          <cell r="J219" t="str">
            <v>Rachel</v>
          </cell>
          <cell r="K219" t="str">
            <v>Taylor</v>
          </cell>
        </row>
        <row r="220">
          <cell r="A220" t="str">
            <v>IREJB1</v>
          </cell>
          <cell r="B220" t="str">
            <v>Tom Colvin</v>
          </cell>
          <cell r="C220">
            <v>130</v>
          </cell>
          <cell r="D220" t="str">
            <v>Tom Colvin (130)</v>
          </cell>
          <cell r="J220" t="str">
            <v>Tom</v>
          </cell>
          <cell r="K220" t="str">
            <v>Colvin</v>
          </cell>
        </row>
        <row r="221">
          <cell r="A221" t="str">
            <v>IREJB2</v>
          </cell>
          <cell r="B221" t="str">
            <v>James Skelton</v>
          </cell>
          <cell r="C221">
            <v>131</v>
          </cell>
          <cell r="D221" t="str">
            <v>James Skelton (131)</v>
          </cell>
          <cell r="J221" t="str">
            <v>James</v>
          </cell>
          <cell r="K221" t="str">
            <v>Skelton</v>
          </cell>
        </row>
        <row r="222">
          <cell r="A222" t="str">
            <v>IREJB3</v>
          </cell>
          <cell r="B222" t="str">
            <v>Ciaran O'Donoghue</v>
          </cell>
          <cell r="C222">
            <v>132</v>
          </cell>
          <cell r="D222" t="str">
            <v>Ciaran O'Donoghue (132)</v>
          </cell>
          <cell r="J222" t="str">
            <v>Ciaran</v>
          </cell>
          <cell r="K222" t="str">
            <v>O'Donoghue</v>
          </cell>
        </row>
        <row r="223">
          <cell r="A223" t="str">
            <v>IREJG1</v>
          </cell>
          <cell r="B223" t="str">
            <v>Mia O'Rahily Egan</v>
          </cell>
          <cell r="C223">
            <v>133</v>
          </cell>
          <cell r="D223" t="str">
            <v>Mia O'Rahily Egan (133)</v>
          </cell>
          <cell r="J223" t="str">
            <v>Mia</v>
          </cell>
          <cell r="K223" t="str">
            <v>O'Rahily Egan</v>
          </cell>
        </row>
        <row r="224">
          <cell r="A224" t="str">
            <v>IREJG2</v>
          </cell>
          <cell r="B224" t="str">
            <v>Silke Heinen</v>
          </cell>
          <cell r="C224">
            <v>134</v>
          </cell>
          <cell r="D224" t="str">
            <v>Silke Heinen (134)</v>
          </cell>
          <cell r="J224" t="str">
            <v>Silke</v>
          </cell>
          <cell r="K224" t="str">
            <v>Heinen</v>
          </cell>
        </row>
        <row r="225">
          <cell r="A225" t="str">
            <v>IRESM1</v>
          </cell>
          <cell r="B225" t="str">
            <v>Thomas Earley</v>
          </cell>
          <cell r="C225">
            <v>125</v>
          </cell>
          <cell r="D225" t="str">
            <v>Thomas Earley (125)</v>
          </cell>
          <cell r="J225" t="str">
            <v>Thomas</v>
          </cell>
          <cell r="K225" t="str">
            <v>Earley</v>
          </cell>
        </row>
        <row r="226">
          <cell r="A226" t="str">
            <v>IRESM2</v>
          </cell>
          <cell r="B226" t="str">
            <v>Ryan Farrell</v>
          </cell>
          <cell r="C226">
            <v>126</v>
          </cell>
          <cell r="D226" t="str">
            <v>Ryan Farrell (126)</v>
          </cell>
          <cell r="J226" t="str">
            <v>Ryan</v>
          </cell>
          <cell r="K226" t="str">
            <v>Farrell</v>
          </cell>
        </row>
        <row r="227">
          <cell r="A227" t="str">
            <v>IRESW1</v>
          </cell>
          <cell r="B227" t="str">
            <v>Rebecca Finn</v>
          </cell>
          <cell r="C227">
            <v>127</v>
          </cell>
          <cell r="D227" t="str">
            <v>Rebecca Finn (127)</v>
          </cell>
          <cell r="J227" t="str">
            <v>Rebecca</v>
          </cell>
          <cell r="K227" t="str">
            <v>Finn</v>
          </cell>
        </row>
        <row r="228">
          <cell r="A228" t="str">
            <v>IRESW2</v>
          </cell>
          <cell r="B228" t="str">
            <v>Sabine Devereux</v>
          </cell>
          <cell r="C228">
            <v>128</v>
          </cell>
          <cell r="D228" t="str">
            <v>Sabine Devereux (128)</v>
          </cell>
          <cell r="J228" t="str">
            <v>Sabine</v>
          </cell>
          <cell r="K228" t="str">
            <v>Devereux</v>
          </cell>
        </row>
        <row r="229">
          <cell r="A229" t="str">
            <v>IRESW3</v>
          </cell>
          <cell r="B229" t="str">
            <v>Claire Heller</v>
          </cell>
          <cell r="C229">
            <v>129</v>
          </cell>
          <cell r="D229" t="str">
            <v>Claire Heller (129)</v>
          </cell>
          <cell r="J229" t="str">
            <v>Claire</v>
          </cell>
          <cell r="K229" t="str">
            <v>Heller</v>
          </cell>
        </row>
        <row r="230">
          <cell r="A230" t="str">
            <v>JSYCB1</v>
          </cell>
          <cell r="B230" t="str">
            <v>Leon Pierre</v>
          </cell>
          <cell r="C230">
            <v>181</v>
          </cell>
          <cell r="D230" t="str">
            <v>Leon Pierre (181)</v>
          </cell>
          <cell r="J230" t="str">
            <v>Leon</v>
          </cell>
          <cell r="K230" t="str">
            <v>Pierre</v>
          </cell>
        </row>
        <row r="231">
          <cell r="A231" t="str">
            <v>JSYCB2</v>
          </cell>
          <cell r="B231" t="str">
            <v>Max Roche</v>
          </cell>
          <cell r="C231">
            <v>182</v>
          </cell>
          <cell r="D231" t="str">
            <v>Max Roche (182)</v>
          </cell>
          <cell r="J231" t="str">
            <v>Max</v>
          </cell>
          <cell r="K231" t="str">
            <v>Roche</v>
          </cell>
        </row>
        <row r="232">
          <cell r="A232" t="str">
            <v>JSYCG1</v>
          </cell>
          <cell r="B232" t="str">
            <v>Hannah Silcock</v>
          </cell>
          <cell r="C232">
            <v>183</v>
          </cell>
          <cell r="D232" t="str">
            <v>Hannah Silcock (183)</v>
          </cell>
          <cell r="J232" t="str">
            <v>Hannah</v>
          </cell>
          <cell r="K232" t="str">
            <v>Silcock</v>
          </cell>
        </row>
        <row r="233">
          <cell r="A233" t="str">
            <v>JSYCG2</v>
          </cell>
          <cell r="B233" t="str">
            <v>Kathryn Silcock</v>
          </cell>
          <cell r="C233">
            <v>184</v>
          </cell>
          <cell r="D233" t="str">
            <v>Kathryn Silcock (184)</v>
          </cell>
          <cell r="J233" t="str">
            <v>Kathryn</v>
          </cell>
          <cell r="K233" t="str">
            <v>Silcock</v>
          </cell>
        </row>
        <row r="234">
          <cell r="A234" t="str">
            <v>JSYJB1</v>
          </cell>
          <cell r="B234" t="str">
            <v>Luc Miller</v>
          </cell>
          <cell r="C234">
            <v>179</v>
          </cell>
          <cell r="D234" t="str">
            <v>Luc Miller (179)</v>
          </cell>
          <cell r="J234" t="str">
            <v>Luc</v>
          </cell>
          <cell r="K234" t="str">
            <v>Miller</v>
          </cell>
        </row>
        <row r="235">
          <cell r="A235" t="str">
            <v>JSYJB2</v>
          </cell>
          <cell r="B235" t="str">
            <v>Alfie Sutherland</v>
          </cell>
          <cell r="C235">
            <v>180</v>
          </cell>
          <cell r="D235" t="str">
            <v>Alfie Sutherland (180)</v>
          </cell>
          <cell r="J235" t="str">
            <v>Alfie</v>
          </cell>
          <cell r="K235" t="str">
            <v>Sutherland</v>
          </cell>
        </row>
        <row r="236">
          <cell r="A236" t="str">
            <v>JSYJG1</v>
          </cell>
          <cell r="B236" t="str">
            <v>No Player</v>
          </cell>
          <cell r="C236">
            <v>187</v>
          </cell>
          <cell r="D236" t="str">
            <v>No Player (187)</v>
          </cell>
          <cell r="J236" t="str">
            <v>No</v>
          </cell>
          <cell r="K236" t="str">
            <v>Player</v>
          </cell>
        </row>
        <row r="237">
          <cell r="A237" t="str">
            <v>JSYJG2</v>
          </cell>
          <cell r="B237" t="str">
            <v>No Player</v>
          </cell>
          <cell r="C237">
            <v>188</v>
          </cell>
          <cell r="D237" t="str">
            <v>No Player (188)</v>
          </cell>
          <cell r="J237" t="str">
            <v>No</v>
          </cell>
          <cell r="K237" t="str">
            <v>Player</v>
          </cell>
        </row>
        <row r="238">
          <cell r="A238" t="str">
            <v>JSYSM1</v>
          </cell>
          <cell r="B238" t="str">
            <v>Mariusz Cleminski</v>
          </cell>
          <cell r="C238">
            <v>177</v>
          </cell>
          <cell r="D238" t="str">
            <v>Mariusz Cleminski (177)</v>
          </cell>
          <cell r="J238" t="str">
            <v>Mariusz</v>
          </cell>
          <cell r="K238" t="str">
            <v>Cleminski</v>
          </cell>
        </row>
        <row r="239">
          <cell r="A239" t="str">
            <v>JSYSM2</v>
          </cell>
          <cell r="B239" t="str">
            <v>Jack Mills</v>
          </cell>
          <cell r="C239">
            <v>178</v>
          </cell>
          <cell r="D239" t="str">
            <v>Jack Mills (178)</v>
          </cell>
          <cell r="J239" t="str">
            <v>Jack</v>
          </cell>
          <cell r="K239" t="str">
            <v>Mills</v>
          </cell>
        </row>
        <row r="240">
          <cell r="A240" t="str">
            <v>JSYSW1</v>
          </cell>
          <cell r="B240" t="str">
            <v>No Player</v>
          </cell>
          <cell r="C240">
            <v>185</v>
          </cell>
          <cell r="D240" t="str">
            <v>No Player (185)</v>
          </cell>
          <cell r="J240" t="str">
            <v>No</v>
          </cell>
          <cell r="K240" t="str">
            <v>Player</v>
          </cell>
        </row>
        <row r="241">
          <cell r="A241" t="str">
            <v>JSYSW2</v>
          </cell>
          <cell r="B241" t="str">
            <v>No Player</v>
          </cell>
          <cell r="C241">
            <v>186</v>
          </cell>
          <cell r="D241" t="str">
            <v>No Player (186)</v>
          </cell>
          <cell r="J241" t="str">
            <v>No</v>
          </cell>
          <cell r="K241" t="str">
            <v>Player</v>
          </cell>
        </row>
        <row r="242">
          <cell r="A242" t="str">
            <v>NONECB1</v>
          </cell>
          <cell r="B242" t="str">
            <v>No Match</v>
          </cell>
          <cell r="C242">
            <v>208</v>
          </cell>
          <cell r="D242" t="str">
            <v>No Match (208)</v>
          </cell>
          <cell r="J242" t="str">
            <v>No</v>
          </cell>
          <cell r="K242" t="str">
            <v>Match</v>
          </cell>
        </row>
        <row r="243">
          <cell r="A243" t="str">
            <v>NONECB2</v>
          </cell>
          <cell r="B243" t="str">
            <v>No Match</v>
          </cell>
          <cell r="C243">
            <v>209</v>
          </cell>
          <cell r="D243" t="str">
            <v>No Match (209)</v>
          </cell>
          <cell r="J243" t="str">
            <v>No</v>
          </cell>
          <cell r="K243" t="str">
            <v>Match</v>
          </cell>
        </row>
        <row r="244">
          <cell r="A244" t="str">
            <v>NONECG1</v>
          </cell>
          <cell r="B244" t="str">
            <v>No Match</v>
          </cell>
          <cell r="C244">
            <v>210</v>
          </cell>
          <cell r="D244" t="str">
            <v>No Match (210)</v>
          </cell>
          <cell r="J244" t="str">
            <v>No</v>
          </cell>
          <cell r="K244" t="str">
            <v>Match</v>
          </cell>
        </row>
        <row r="245">
          <cell r="A245" t="str">
            <v>NONECG2</v>
          </cell>
          <cell r="B245" t="str">
            <v>No Match</v>
          </cell>
          <cell r="C245">
            <v>211</v>
          </cell>
          <cell r="D245" t="str">
            <v>No Match (211)</v>
          </cell>
          <cell r="J245" t="str">
            <v>No</v>
          </cell>
          <cell r="K245" t="str">
            <v>Match</v>
          </cell>
        </row>
        <row r="246">
          <cell r="A246" t="str">
            <v>NONEJB1</v>
          </cell>
          <cell r="B246" t="str">
            <v>No Match</v>
          </cell>
          <cell r="C246">
            <v>204</v>
          </cell>
          <cell r="D246" t="str">
            <v>No Match (204)</v>
          </cell>
          <cell r="J246" t="str">
            <v>No</v>
          </cell>
          <cell r="K246" t="str">
            <v>Match</v>
          </cell>
        </row>
        <row r="247">
          <cell r="A247" t="str">
            <v>NONEJB2</v>
          </cell>
          <cell r="B247" t="str">
            <v>No Match</v>
          </cell>
          <cell r="C247">
            <v>205</v>
          </cell>
          <cell r="D247" t="str">
            <v>No Match (205)</v>
          </cell>
          <cell r="J247" t="str">
            <v>No</v>
          </cell>
          <cell r="K247" t="str">
            <v>Match</v>
          </cell>
        </row>
        <row r="248">
          <cell r="A248" t="str">
            <v>NONEJG1</v>
          </cell>
          <cell r="B248" t="str">
            <v>No Match</v>
          </cell>
          <cell r="C248">
            <v>206</v>
          </cell>
          <cell r="D248" t="str">
            <v>No Match (206)</v>
          </cell>
          <cell r="J248" t="str">
            <v>No</v>
          </cell>
          <cell r="K248" t="str">
            <v>Match</v>
          </cell>
        </row>
        <row r="249">
          <cell r="A249" t="str">
            <v>NONEJG2</v>
          </cell>
          <cell r="B249" t="str">
            <v>No Match</v>
          </cell>
          <cell r="C249">
            <v>207</v>
          </cell>
          <cell r="D249" t="str">
            <v>No Match (207)</v>
          </cell>
          <cell r="J249" t="str">
            <v>No</v>
          </cell>
          <cell r="K249" t="str">
            <v>Match</v>
          </cell>
        </row>
        <row r="250">
          <cell r="A250" t="str">
            <v>NONESM1</v>
          </cell>
          <cell r="B250" t="str">
            <v>No Match</v>
          </cell>
          <cell r="C250">
            <v>200</v>
          </cell>
          <cell r="D250" t="str">
            <v>No Match (200)</v>
          </cell>
          <cell r="J250" t="str">
            <v>No</v>
          </cell>
          <cell r="K250" t="str">
            <v>Match</v>
          </cell>
        </row>
        <row r="251">
          <cell r="A251" t="str">
            <v>NONESM2</v>
          </cell>
          <cell r="B251" t="str">
            <v>No Match</v>
          </cell>
          <cell r="C251">
            <v>201</v>
          </cell>
          <cell r="D251" t="str">
            <v>No Match (201)</v>
          </cell>
          <cell r="J251" t="str">
            <v>No</v>
          </cell>
          <cell r="K251" t="str">
            <v>Match</v>
          </cell>
        </row>
        <row r="252">
          <cell r="A252" t="str">
            <v>NONESW1</v>
          </cell>
          <cell r="B252" t="str">
            <v>No Match</v>
          </cell>
          <cell r="C252">
            <v>202</v>
          </cell>
          <cell r="D252" t="str">
            <v>No Match (202)</v>
          </cell>
          <cell r="J252" t="str">
            <v>No</v>
          </cell>
          <cell r="K252" t="str">
            <v>Match</v>
          </cell>
        </row>
        <row r="253">
          <cell r="A253" t="str">
            <v>NONESW2</v>
          </cell>
          <cell r="B253" t="str">
            <v>No Match</v>
          </cell>
          <cell r="C253">
            <v>203</v>
          </cell>
          <cell r="D253" t="str">
            <v>No Match (203)</v>
          </cell>
          <cell r="J253" t="str">
            <v>No</v>
          </cell>
          <cell r="K253" t="str">
            <v>Match</v>
          </cell>
        </row>
        <row r="254">
          <cell r="A254" t="str">
            <v>SCOCB1</v>
          </cell>
          <cell r="B254" t="str">
            <v>Borui Chen</v>
          </cell>
          <cell r="C254">
            <v>150</v>
          </cell>
          <cell r="D254" t="str">
            <v>Borui Chen (150)</v>
          </cell>
          <cell r="J254" t="str">
            <v>Borui</v>
          </cell>
          <cell r="K254" t="str">
            <v>Chen</v>
          </cell>
        </row>
        <row r="255">
          <cell r="A255" t="str">
            <v>SCOCB2</v>
          </cell>
          <cell r="B255" t="str">
            <v>Rayyan Khalid</v>
          </cell>
          <cell r="C255">
            <v>151</v>
          </cell>
          <cell r="D255" t="str">
            <v>Rayyan Khalid (151)</v>
          </cell>
          <cell r="J255" t="str">
            <v>Rayyan</v>
          </cell>
          <cell r="K255" t="str">
            <v>Khalid</v>
          </cell>
        </row>
        <row r="256">
          <cell r="A256" t="str">
            <v>SCOCG1</v>
          </cell>
          <cell r="B256" t="str">
            <v>Holly McNamara</v>
          </cell>
          <cell r="C256">
            <v>152</v>
          </cell>
          <cell r="D256" t="str">
            <v>Holly McNamara (152)</v>
          </cell>
          <cell r="J256" t="str">
            <v>Holly</v>
          </cell>
          <cell r="K256" t="str">
            <v>McNamara</v>
          </cell>
        </row>
        <row r="257">
          <cell r="A257" t="str">
            <v>SCOCG2</v>
          </cell>
          <cell r="B257" t="str">
            <v>Amelia Smolarek</v>
          </cell>
          <cell r="C257">
            <v>152</v>
          </cell>
          <cell r="D257" t="str">
            <v>Amelia Smolarek (152)</v>
          </cell>
          <cell r="J257" t="str">
            <v>Amelia</v>
          </cell>
          <cell r="K257" t="str">
            <v>Smolarek</v>
          </cell>
        </row>
        <row r="258">
          <cell r="A258" t="str">
            <v>SCOJB1</v>
          </cell>
          <cell r="B258" t="str">
            <v>Danny Bajwa</v>
          </cell>
          <cell r="C258">
            <v>146</v>
          </cell>
          <cell r="D258" t="str">
            <v>Danny Bajwa (146)</v>
          </cell>
          <cell r="J258" t="str">
            <v>Danny</v>
          </cell>
          <cell r="K258" t="str">
            <v>Bajwa</v>
          </cell>
        </row>
        <row r="259">
          <cell r="A259" t="str">
            <v>SCOJB2</v>
          </cell>
          <cell r="B259" t="str">
            <v>Martin Johnson</v>
          </cell>
          <cell r="C259">
            <v>147</v>
          </cell>
          <cell r="D259" t="str">
            <v>Martin Johnson (147)</v>
          </cell>
          <cell r="J259" t="str">
            <v>Martin</v>
          </cell>
          <cell r="K259" t="str">
            <v>Johnson</v>
          </cell>
        </row>
        <row r="260">
          <cell r="A260" t="str">
            <v>SCOJG1</v>
          </cell>
          <cell r="B260" t="str">
            <v>Faye Leggett</v>
          </cell>
          <cell r="C260">
            <v>148</v>
          </cell>
          <cell r="D260" t="str">
            <v>Faye Leggett (148)</v>
          </cell>
          <cell r="J260" t="str">
            <v>Faye</v>
          </cell>
          <cell r="K260" t="str">
            <v>Leggett</v>
          </cell>
        </row>
        <row r="261">
          <cell r="A261" t="str">
            <v>SCOJG2</v>
          </cell>
          <cell r="B261" t="str">
            <v>Paula Callaghan</v>
          </cell>
          <cell r="C261">
            <v>149</v>
          </cell>
          <cell r="D261" t="str">
            <v>Paula Callaghan (149)</v>
          </cell>
          <cell r="J261" t="str">
            <v>Paula</v>
          </cell>
          <cell r="K261" t="str">
            <v>Callaghan</v>
          </cell>
        </row>
        <row r="262">
          <cell r="A262" t="str">
            <v>SCOSM1</v>
          </cell>
          <cell r="B262" t="str">
            <v>Colin Dalgleish</v>
          </cell>
          <cell r="C262">
            <v>141</v>
          </cell>
          <cell r="D262" t="str">
            <v>Colin Dalgleish (141)</v>
          </cell>
          <cell r="J262" t="str">
            <v>Colin</v>
          </cell>
          <cell r="K262" t="str">
            <v>Dalgleish</v>
          </cell>
        </row>
        <row r="263">
          <cell r="A263" t="str">
            <v>SCOSM2</v>
          </cell>
          <cell r="B263" t="str">
            <v>Calum Morrison</v>
          </cell>
          <cell r="C263">
            <v>143</v>
          </cell>
          <cell r="D263" t="str">
            <v>Calum Morrison (143)</v>
          </cell>
          <cell r="J263" t="str">
            <v>Calum</v>
          </cell>
          <cell r="K263" t="str">
            <v>Morrison</v>
          </cell>
        </row>
        <row r="264">
          <cell r="A264" t="str">
            <v>SCOSW1</v>
          </cell>
          <cell r="B264" t="str">
            <v>Rebecca Plaistow</v>
          </cell>
          <cell r="C264">
            <v>144</v>
          </cell>
          <cell r="D264" t="str">
            <v>Rebecca Plaistow (144)</v>
          </cell>
          <cell r="J264" t="str">
            <v>Rebecca</v>
          </cell>
          <cell r="K264" t="str">
            <v>Plaistow</v>
          </cell>
        </row>
        <row r="265">
          <cell r="A265" t="str">
            <v>SCOSW2</v>
          </cell>
          <cell r="B265" t="str">
            <v>Lucy Elliott</v>
          </cell>
          <cell r="C265">
            <v>145</v>
          </cell>
          <cell r="D265" t="str">
            <v>Lucy Elliott (145)</v>
          </cell>
          <cell r="J265" t="str">
            <v>Lucy</v>
          </cell>
          <cell r="K265" t="str">
            <v>Elliott</v>
          </cell>
        </row>
        <row r="266">
          <cell r="A266" t="str">
            <v>WALCB1</v>
          </cell>
          <cell r="B266" t="str">
            <v>Loiuie Evans</v>
          </cell>
          <cell r="C266">
            <v>161</v>
          </cell>
          <cell r="D266" t="str">
            <v>Loiuie Evans (161)</v>
          </cell>
          <cell r="J266" t="str">
            <v>Loiuie</v>
          </cell>
          <cell r="K266" t="str">
            <v>Evans</v>
          </cell>
        </row>
        <row r="267">
          <cell r="A267" t="str">
            <v>WALCB2</v>
          </cell>
          <cell r="B267" t="str">
            <v>Rhys Hetherton</v>
          </cell>
          <cell r="C267">
            <v>162</v>
          </cell>
          <cell r="D267" t="str">
            <v>Rhys Hetherton (162)</v>
          </cell>
          <cell r="J267" t="str">
            <v>Rhys</v>
          </cell>
          <cell r="K267" t="str">
            <v>Hetherton</v>
          </cell>
        </row>
        <row r="268">
          <cell r="A268" t="str">
            <v>WALCG1</v>
          </cell>
          <cell r="B268" t="str">
            <v>Lara Whitton</v>
          </cell>
          <cell r="C268">
            <v>163</v>
          </cell>
          <cell r="D268" t="str">
            <v>Lara Whitton (163)</v>
          </cell>
          <cell r="J268" t="str">
            <v>Lara</v>
          </cell>
          <cell r="K268" t="str">
            <v>Whitton</v>
          </cell>
        </row>
        <row r="269">
          <cell r="A269" t="str">
            <v>WALCG2</v>
          </cell>
          <cell r="B269" t="str">
            <v>Ruby Elliott</v>
          </cell>
          <cell r="C269">
            <v>164</v>
          </cell>
          <cell r="D269" t="str">
            <v>Ruby Elliott (164)</v>
          </cell>
          <cell r="J269" t="str">
            <v>Ruby</v>
          </cell>
          <cell r="K269" t="str">
            <v>Elliott</v>
          </cell>
        </row>
        <row r="270">
          <cell r="A270" t="str">
            <v>WALJB1</v>
          </cell>
          <cell r="B270" t="str">
            <v>Benedict Wayson</v>
          </cell>
          <cell r="C270">
            <v>157</v>
          </cell>
          <cell r="D270" t="str">
            <v>Benedict Wayson (157)</v>
          </cell>
          <cell r="J270" t="str">
            <v>Benedict</v>
          </cell>
          <cell r="K270" t="str">
            <v>Wayson</v>
          </cell>
        </row>
        <row r="271">
          <cell r="A271" t="str">
            <v>WALJB2</v>
          </cell>
          <cell r="B271" t="str">
            <v>Joseph Roberts</v>
          </cell>
          <cell r="C271">
            <v>158</v>
          </cell>
          <cell r="D271" t="str">
            <v>Joseph Roberts (158)</v>
          </cell>
          <cell r="J271" t="str">
            <v>Joseph</v>
          </cell>
          <cell r="K271" t="str">
            <v>Roberts</v>
          </cell>
        </row>
        <row r="272">
          <cell r="A272" t="str">
            <v>WALJG1</v>
          </cell>
          <cell r="B272" t="str">
            <v>Grace Clement</v>
          </cell>
          <cell r="C272">
            <v>159</v>
          </cell>
          <cell r="D272" t="str">
            <v>Grace Clement (159)</v>
          </cell>
          <cell r="J272" t="str">
            <v>Grace</v>
          </cell>
          <cell r="K272" t="str">
            <v>Clement</v>
          </cell>
        </row>
        <row r="273">
          <cell r="A273" t="str">
            <v>WALJG2</v>
          </cell>
          <cell r="B273" t="str">
            <v>Lauren Stacey</v>
          </cell>
          <cell r="C273">
            <v>160</v>
          </cell>
          <cell r="D273" t="str">
            <v>Lauren Stacey (160)</v>
          </cell>
          <cell r="J273" t="str">
            <v>Lauren</v>
          </cell>
          <cell r="K273" t="str">
            <v>Stacey</v>
          </cell>
        </row>
        <row r="274">
          <cell r="A274" t="str">
            <v>WALSM1</v>
          </cell>
          <cell r="B274" t="str">
            <v>Callum Evans</v>
          </cell>
          <cell r="C274">
            <v>153</v>
          </cell>
          <cell r="D274" t="str">
            <v>Callum Evans (153)</v>
          </cell>
          <cell r="J274" t="str">
            <v>Callum</v>
          </cell>
          <cell r="K274" t="str">
            <v>Evans</v>
          </cell>
        </row>
        <row r="275">
          <cell r="A275" t="str">
            <v>WALSM2</v>
          </cell>
          <cell r="B275" t="str">
            <v>Dean Cundy</v>
          </cell>
          <cell r="C275">
            <v>154</v>
          </cell>
          <cell r="D275" t="str">
            <v>Dean Cundy (154)</v>
          </cell>
          <cell r="J275" t="str">
            <v>Dean</v>
          </cell>
          <cell r="K275" t="str">
            <v>Cundy</v>
          </cell>
        </row>
        <row r="276">
          <cell r="A276" t="str">
            <v>WALSW1</v>
          </cell>
          <cell r="B276" t="str">
            <v>Beth Richards</v>
          </cell>
          <cell r="C276">
            <v>155</v>
          </cell>
          <cell r="D276" t="str">
            <v>Beth Richards (155)</v>
          </cell>
          <cell r="J276" t="str">
            <v>Beth</v>
          </cell>
          <cell r="K276" t="str">
            <v>Richards</v>
          </cell>
        </row>
        <row r="277">
          <cell r="A277" t="str">
            <v>WALSW2</v>
          </cell>
          <cell r="B277" t="str">
            <v>Danielle Kelly</v>
          </cell>
          <cell r="C277">
            <v>156</v>
          </cell>
          <cell r="D277" t="str">
            <v>Danielle Kelly (156)</v>
          </cell>
          <cell r="J277" t="str">
            <v>Danielle</v>
          </cell>
          <cell r="K277" t="str">
            <v>Kelly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0"/>
  <sheetViews>
    <sheetView showZeros="0" zoomScaleNormal="100" workbookViewId="0">
      <selection activeCell="K21" sqref="K21"/>
    </sheetView>
  </sheetViews>
  <sheetFormatPr defaultColWidth="9.140625" defaultRowHeight="11.25" x14ac:dyDescent="0.2"/>
  <cols>
    <col min="1" max="1" width="12.7109375" style="4" customWidth="1"/>
    <col min="2" max="2" width="8.7109375" style="4" hidden="1" customWidth="1"/>
    <col min="3" max="3" width="8.7109375" style="8" hidden="1" customWidth="1"/>
    <col min="4" max="4" width="25.7109375" style="8" customWidth="1"/>
    <col min="5" max="5" width="3.7109375" style="8" customWidth="1"/>
    <col min="6" max="6" width="25.7109375" style="8" customWidth="1"/>
    <col min="7" max="7" width="8.7109375" style="8" customWidth="1"/>
    <col min="8" max="9" width="8.7109375" style="4" customWidth="1"/>
    <col min="10" max="10" width="18.7109375" style="8" customWidth="1"/>
    <col min="11" max="12" width="18.7109375" style="4" customWidth="1"/>
    <col min="13" max="16384" width="9.140625" style="4"/>
  </cols>
  <sheetData>
    <row r="1" spans="1:10" ht="15" x14ac:dyDescent="0.2">
      <c r="A1" s="65" t="str">
        <f>[1]Data!$B$141</f>
        <v>HOME COUNTRIES INTERNATIONAL CHAMPIONSHIP</v>
      </c>
      <c r="B1" s="65"/>
      <c r="C1" s="65"/>
      <c r="D1" s="65"/>
      <c r="E1" s="65"/>
      <c r="F1" s="65"/>
      <c r="G1" s="65"/>
      <c r="H1" s="10"/>
      <c r="I1" s="10"/>
    </row>
    <row r="2" spans="1:10" ht="12.75" customHeight="1" x14ac:dyDescent="0.2">
      <c r="A2" s="64" t="str">
        <f>[1]Data!$B$154</f>
        <v>MEN</v>
      </c>
      <c r="B2" s="64"/>
      <c r="C2" s="64"/>
      <c r="D2" s="64"/>
      <c r="E2" s="64"/>
      <c r="F2" s="64"/>
      <c r="G2" s="64"/>
      <c r="H2" s="55"/>
      <c r="I2" s="55"/>
      <c r="J2" s="55"/>
    </row>
    <row r="3" spans="1:10" ht="12.75" customHeight="1" x14ac:dyDescent="0.2">
      <c r="A3" s="9" t="s">
        <v>44</v>
      </c>
      <c r="C3" s="5"/>
      <c r="D3" s="59" t="str">
        <f>[1]Data!$B$164</f>
        <v>Friday 8th November 2019</v>
      </c>
      <c r="E3" s="59"/>
      <c r="F3" s="59"/>
      <c r="H3" s="8"/>
      <c r="I3" s="8"/>
    </row>
    <row r="4" spans="1:10" x14ac:dyDescent="0.2">
      <c r="A4" s="8" t="s">
        <v>32</v>
      </c>
      <c r="B4" s="60" t="s">
        <v>31</v>
      </c>
      <c r="C4" s="62"/>
      <c r="D4" s="9" t="s">
        <v>33</v>
      </c>
      <c r="E4" s="9"/>
      <c r="F4" s="9" t="s">
        <v>34</v>
      </c>
      <c r="G4" s="8" t="s">
        <v>51</v>
      </c>
      <c r="H4" s="8"/>
      <c r="I4" s="8"/>
    </row>
    <row r="5" spans="1:10" x14ac:dyDescent="0.2">
      <c r="A5" s="26" t="s">
        <v>132</v>
      </c>
      <c r="B5" s="8" t="s">
        <v>7</v>
      </c>
      <c r="C5" s="8" t="s">
        <v>58</v>
      </c>
      <c r="D5" s="8" t="str">
        <f>VLOOKUP(B5,countries,2)</f>
        <v>SCOTLAND</v>
      </c>
      <c r="E5" s="8" t="s">
        <v>54</v>
      </c>
      <c r="F5" s="8" t="str">
        <f>VLOOKUP(C5,countries,2)</f>
        <v>NO MATCH</v>
      </c>
      <c r="G5" s="3">
        <f>[1]Data!$B$168</f>
        <v>0.47916666666666669</v>
      </c>
      <c r="H5" s="8" t="str">
        <f t="shared" ref="H5:I8" si="0">VLOOKUP(B5,countries,4)</f>
        <v>Eng</v>
      </c>
      <c r="I5" s="8" t="str">
        <f t="shared" si="0"/>
        <v>None</v>
      </c>
      <c r="J5" s="8" t="str">
        <f>CONCATENATE(H5," v ",I5)</f>
        <v>Eng v None</v>
      </c>
    </row>
    <row r="6" spans="1:10" x14ac:dyDescent="0.2">
      <c r="A6" s="27">
        <v>15</v>
      </c>
      <c r="B6" s="8" t="s">
        <v>8</v>
      </c>
      <c r="C6" s="8" t="s">
        <v>53</v>
      </c>
      <c r="D6" s="8" t="str">
        <f>VLOOKUP(B6,countries,2)</f>
        <v>IRELAND</v>
      </c>
      <c r="E6" s="8" t="s">
        <v>54</v>
      </c>
      <c r="F6" s="8" t="str">
        <f>VLOOKUP(C6,countries,2)</f>
        <v>JERSEY</v>
      </c>
      <c r="H6" s="8" t="str">
        <f t="shared" si="0"/>
        <v>Ire</v>
      </c>
      <c r="I6" s="8" t="str">
        <f t="shared" si="0"/>
        <v>Jsy</v>
      </c>
      <c r="J6" s="8" t="str">
        <f>CONCATENATE(H6," v ",I6)</f>
        <v>Ire v Jsy</v>
      </c>
    </row>
    <row r="7" spans="1:10" x14ac:dyDescent="0.2">
      <c r="A7" s="27">
        <v>14</v>
      </c>
      <c r="B7" s="8" t="s">
        <v>18</v>
      </c>
      <c r="C7" s="8" t="s">
        <v>20</v>
      </c>
      <c r="D7" s="8" t="str">
        <f>VLOOKUP(B7,countries,2)</f>
        <v>ISLE OF MAN</v>
      </c>
      <c r="E7" s="8" t="s">
        <v>54</v>
      </c>
      <c r="F7" s="8" t="str">
        <f>VLOOKUP(C7,countries,2)</f>
        <v>WALES</v>
      </c>
      <c r="H7" s="8" t="str">
        <f t="shared" si="0"/>
        <v>Iom</v>
      </c>
      <c r="I7" s="8" t="str">
        <f t="shared" si="0"/>
        <v>Wal</v>
      </c>
      <c r="J7" s="8" t="str">
        <f>CONCATENATE(H7," v ",I7)</f>
        <v>Iom v Wal</v>
      </c>
    </row>
    <row r="8" spans="1:10" x14ac:dyDescent="0.2">
      <c r="A8" s="8">
        <v>16</v>
      </c>
      <c r="B8" s="8" t="s">
        <v>15</v>
      </c>
      <c r="C8" s="8" t="s">
        <v>19</v>
      </c>
      <c r="D8" s="8" t="str">
        <f>VLOOKUP(B8,countries,2)</f>
        <v>ENGLAND</v>
      </c>
      <c r="E8" s="8" t="s">
        <v>54</v>
      </c>
      <c r="F8" s="8" t="str">
        <f>VLOOKUP(C8,countries,2)</f>
        <v>GUERNSEY</v>
      </c>
      <c r="H8" s="8" t="str">
        <f t="shared" si="0"/>
        <v>Sco</v>
      </c>
      <c r="I8" s="8" t="str">
        <f t="shared" si="0"/>
        <v>Gsy</v>
      </c>
      <c r="J8" s="8" t="str">
        <f>CONCATENATE(H8," v ",I8)</f>
        <v>Sco v Gsy</v>
      </c>
    </row>
    <row r="9" spans="1:10" ht="12.75" customHeight="1" x14ac:dyDescent="0.2">
      <c r="B9" s="56"/>
      <c r="C9" s="56"/>
      <c r="D9" s="56"/>
      <c r="E9" s="56"/>
      <c r="F9" s="56"/>
      <c r="G9" s="56"/>
      <c r="H9" s="55"/>
      <c r="I9" s="55"/>
      <c r="J9" s="55"/>
    </row>
    <row r="10" spans="1:10" ht="12.75" customHeight="1" x14ac:dyDescent="0.2">
      <c r="A10" s="9" t="s">
        <v>21</v>
      </c>
      <c r="C10" s="5"/>
      <c r="D10" s="59" t="str">
        <f>D3</f>
        <v>Friday 8th November 2019</v>
      </c>
      <c r="E10" s="59"/>
      <c r="F10" s="59"/>
      <c r="H10" s="8"/>
      <c r="I10" s="8"/>
    </row>
    <row r="11" spans="1:10" x14ac:dyDescent="0.2">
      <c r="A11" s="8" t="s">
        <v>32</v>
      </c>
      <c r="B11" s="60" t="s">
        <v>31</v>
      </c>
      <c r="C11" s="62"/>
      <c r="D11" s="9" t="s">
        <v>33</v>
      </c>
      <c r="E11" s="9"/>
      <c r="F11" s="9" t="s">
        <v>34</v>
      </c>
      <c r="G11" s="8" t="s">
        <v>51</v>
      </c>
      <c r="H11" s="8"/>
      <c r="I11" s="8"/>
    </row>
    <row r="12" spans="1:10" x14ac:dyDescent="0.2">
      <c r="A12" s="26">
        <v>10</v>
      </c>
      <c r="B12" s="8" t="s">
        <v>19</v>
      </c>
      <c r="C12" s="8" t="s">
        <v>18</v>
      </c>
      <c r="D12" s="8" t="str">
        <f>VLOOKUP(B12,countries,2)</f>
        <v>GUERNSEY</v>
      </c>
      <c r="E12" s="8" t="s">
        <v>54</v>
      </c>
      <c r="F12" s="8" t="str">
        <f>VLOOKUP(C12,countries,2)</f>
        <v>ISLE OF MAN</v>
      </c>
      <c r="G12" s="3">
        <f>[1]Data!$B$169</f>
        <v>0.625</v>
      </c>
      <c r="H12" s="8" t="str">
        <f t="shared" ref="H12:I15" si="1">VLOOKUP(B12,countries,4)</f>
        <v>Gsy</v>
      </c>
      <c r="I12" s="8" t="str">
        <f t="shared" si="1"/>
        <v>Iom</v>
      </c>
      <c r="J12" s="8" t="str">
        <f>CONCATENATE(H12," v ",I12)</f>
        <v>Gsy v Iom</v>
      </c>
    </row>
    <row r="13" spans="1:10" x14ac:dyDescent="0.2">
      <c r="A13" s="27">
        <v>7</v>
      </c>
      <c r="B13" s="8" t="s">
        <v>20</v>
      </c>
      <c r="C13" s="8" t="s">
        <v>8</v>
      </c>
      <c r="D13" s="8" t="str">
        <f>VLOOKUP(B13,countries,2)</f>
        <v>WALES</v>
      </c>
      <c r="E13" s="8" t="s">
        <v>54</v>
      </c>
      <c r="F13" s="8" t="str">
        <f>VLOOKUP(C13,countries,2)</f>
        <v>IRELAND</v>
      </c>
      <c r="H13" s="8" t="str">
        <f t="shared" si="1"/>
        <v>Wal</v>
      </c>
      <c r="I13" s="8" t="str">
        <f t="shared" si="1"/>
        <v>Ire</v>
      </c>
      <c r="J13" s="8" t="str">
        <f>CONCATENATE(H13," v ",I13)</f>
        <v>Wal v Ire</v>
      </c>
    </row>
    <row r="14" spans="1:10" x14ac:dyDescent="0.2">
      <c r="A14" s="27">
        <v>9</v>
      </c>
      <c r="B14" s="8" t="s">
        <v>53</v>
      </c>
      <c r="C14" s="8" t="s">
        <v>7</v>
      </c>
      <c r="D14" s="8" t="str">
        <f>VLOOKUP(B14,countries,2)</f>
        <v>JERSEY</v>
      </c>
      <c r="E14" s="8" t="s">
        <v>54</v>
      </c>
      <c r="F14" s="8" t="str">
        <f>VLOOKUP(C14,countries,2)</f>
        <v>SCOTLAND</v>
      </c>
      <c r="H14" s="8" t="str">
        <f t="shared" si="1"/>
        <v>Jsy</v>
      </c>
      <c r="I14" s="8" t="str">
        <f t="shared" si="1"/>
        <v>Eng</v>
      </c>
      <c r="J14" s="8" t="str">
        <f>CONCATENATE(H14," v ",I14)</f>
        <v>Jsy v Eng</v>
      </c>
    </row>
    <row r="15" spans="1:10" x14ac:dyDescent="0.2">
      <c r="A15" s="57" t="s">
        <v>132</v>
      </c>
      <c r="B15" s="8" t="s">
        <v>58</v>
      </c>
      <c r="C15" s="8" t="s">
        <v>15</v>
      </c>
      <c r="D15" s="8" t="str">
        <f>VLOOKUP(B15,countries,2)</f>
        <v>NO MATCH</v>
      </c>
      <c r="E15" s="8" t="s">
        <v>54</v>
      </c>
      <c r="F15" s="8" t="str">
        <f>VLOOKUP(C15,countries,2)</f>
        <v>ENGLAND</v>
      </c>
      <c r="H15" s="8" t="str">
        <f t="shared" si="1"/>
        <v>None</v>
      </c>
      <c r="I15" s="8" t="str">
        <f t="shared" si="1"/>
        <v>Sco</v>
      </c>
      <c r="J15" s="8" t="str">
        <f>CONCATENATE(H15," v ",I15)</f>
        <v>None v Sco</v>
      </c>
    </row>
    <row r="16" spans="1:10" ht="12.75" customHeight="1" x14ac:dyDescent="0.2">
      <c r="B16" s="56"/>
      <c r="C16" s="56"/>
      <c r="D16" s="56"/>
      <c r="E16" s="56"/>
      <c r="F16" s="56"/>
      <c r="G16" s="56"/>
      <c r="H16" s="55"/>
      <c r="I16" s="55"/>
      <c r="J16" s="55"/>
    </row>
    <row r="17" spans="1:10" ht="12.75" customHeight="1" x14ac:dyDescent="0.2">
      <c r="A17" s="9" t="s">
        <v>36</v>
      </c>
      <c r="C17" s="5"/>
      <c r="D17" s="59" t="str">
        <f>D3</f>
        <v>Friday 8th November 2019</v>
      </c>
      <c r="E17" s="59"/>
      <c r="F17" s="59"/>
      <c r="H17" s="8"/>
      <c r="I17" s="8"/>
    </row>
    <row r="18" spans="1:10" x14ac:dyDescent="0.2">
      <c r="A18" s="8" t="s">
        <v>32</v>
      </c>
      <c r="B18" s="60" t="s">
        <v>31</v>
      </c>
      <c r="C18" s="62"/>
      <c r="D18" s="9" t="s">
        <v>33</v>
      </c>
      <c r="E18" s="9"/>
      <c r="F18" s="9" t="s">
        <v>34</v>
      </c>
      <c r="G18" s="8" t="s">
        <v>51</v>
      </c>
      <c r="H18" s="8"/>
      <c r="I18" s="8"/>
    </row>
    <row r="19" spans="1:10" x14ac:dyDescent="0.2">
      <c r="A19" s="26">
        <v>7</v>
      </c>
      <c r="B19" s="8" t="s">
        <v>7</v>
      </c>
      <c r="C19" s="8" t="s">
        <v>20</v>
      </c>
      <c r="D19" s="8" t="str">
        <f>VLOOKUP(B19,countries,2)</f>
        <v>SCOTLAND</v>
      </c>
      <c r="E19" s="8" t="s">
        <v>54</v>
      </c>
      <c r="F19" s="8" t="str">
        <f>VLOOKUP(C19,countries,2)</f>
        <v>WALES</v>
      </c>
      <c r="G19" s="3">
        <f>[1]Data!$B$170</f>
        <v>0.72916666666666663</v>
      </c>
      <c r="H19" s="8" t="str">
        <f t="shared" ref="H19:I22" si="2">VLOOKUP(B19,countries,4)</f>
        <v>Eng</v>
      </c>
      <c r="I19" s="8" t="str">
        <f t="shared" si="2"/>
        <v>Wal</v>
      </c>
      <c r="J19" s="8" t="str">
        <f>CONCATENATE(H19," v ",I19)</f>
        <v>Eng v Wal</v>
      </c>
    </row>
    <row r="20" spans="1:10" x14ac:dyDescent="0.2">
      <c r="A20" s="27">
        <v>8</v>
      </c>
      <c r="B20" s="8" t="s">
        <v>8</v>
      </c>
      <c r="C20" s="8" t="s">
        <v>19</v>
      </c>
      <c r="D20" s="8" t="str">
        <f>VLOOKUP(B20,countries,2)</f>
        <v>IRELAND</v>
      </c>
      <c r="E20" s="8" t="s">
        <v>54</v>
      </c>
      <c r="F20" s="8" t="str">
        <f>VLOOKUP(C20,countries,2)</f>
        <v>GUERNSEY</v>
      </c>
      <c r="H20" s="8" t="str">
        <f t="shared" si="2"/>
        <v>Ire</v>
      </c>
      <c r="I20" s="8" t="str">
        <f t="shared" si="2"/>
        <v>Gsy</v>
      </c>
      <c r="J20" s="8" t="str">
        <f>CONCATENATE(H20," v ",I20)</f>
        <v>Ire v Gsy</v>
      </c>
    </row>
    <row r="21" spans="1:10" x14ac:dyDescent="0.2">
      <c r="A21" s="27">
        <v>6</v>
      </c>
      <c r="B21" s="8" t="s">
        <v>18</v>
      </c>
      <c r="C21" s="8" t="s">
        <v>15</v>
      </c>
      <c r="D21" s="8" t="str">
        <f>VLOOKUP(B21,countries,2)</f>
        <v>ISLE OF MAN</v>
      </c>
      <c r="E21" s="8" t="s">
        <v>54</v>
      </c>
      <c r="F21" s="8" t="str">
        <f>VLOOKUP(C21,countries,2)</f>
        <v>ENGLAND</v>
      </c>
      <c r="H21" s="8" t="str">
        <f t="shared" si="2"/>
        <v>Iom</v>
      </c>
      <c r="I21" s="8" t="str">
        <f t="shared" si="2"/>
        <v>Sco</v>
      </c>
      <c r="J21" s="8" t="str">
        <f>CONCATENATE(H21," v ",I21)</f>
        <v>Iom v Sco</v>
      </c>
    </row>
    <row r="22" spans="1:10" x14ac:dyDescent="0.2">
      <c r="A22" s="8" t="s">
        <v>132</v>
      </c>
      <c r="B22" s="8" t="s">
        <v>58</v>
      </c>
      <c r="C22" s="8" t="s">
        <v>53</v>
      </c>
      <c r="D22" s="8" t="str">
        <f>VLOOKUP(B22,countries,2)</f>
        <v>NO MATCH</v>
      </c>
      <c r="E22" s="8" t="s">
        <v>54</v>
      </c>
      <c r="F22" s="8" t="str">
        <f>VLOOKUP(C22,countries,2)</f>
        <v>JERSEY</v>
      </c>
      <c r="H22" s="8" t="str">
        <f t="shared" si="2"/>
        <v>None</v>
      </c>
      <c r="I22" s="8" t="str">
        <f t="shared" si="2"/>
        <v>Jsy</v>
      </c>
      <c r="J22" s="8" t="str">
        <f>CONCATENATE(H22," v ",I22)</f>
        <v>None v Jsy</v>
      </c>
    </row>
    <row r="23" spans="1:10" ht="12.75" customHeight="1" x14ac:dyDescent="0.2">
      <c r="B23" s="56"/>
      <c r="C23" s="56"/>
      <c r="D23" s="56"/>
      <c r="E23" s="56"/>
      <c r="F23" s="56"/>
      <c r="G23" s="56"/>
      <c r="H23" s="55"/>
      <c r="I23" s="55"/>
      <c r="J23" s="55"/>
    </row>
    <row r="24" spans="1:10" ht="12.75" customHeight="1" x14ac:dyDescent="0.2">
      <c r="A24" s="9" t="s">
        <v>22</v>
      </c>
      <c r="C24" s="5"/>
      <c r="D24" s="61" t="str">
        <f>[1]Data!$B$165</f>
        <v>Saturday 9th November 2019</v>
      </c>
      <c r="E24" s="61"/>
      <c r="F24" s="61"/>
      <c r="H24" s="8"/>
      <c r="I24" s="8"/>
    </row>
    <row r="25" spans="1:10" x14ac:dyDescent="0.2">
      <c r="A25" s="8" t="s">
        <v>32</v>
      </c>
      <c r="B25" s="60" t="s">
        <v>31</v>
      </c>
      <c r="C25" s="62"/>
      <c r="D25" s="9" t="s">
        <v>33</v>
      </c>
      <c r="E25" s="9"/>
      <c r="F25" s="9" t="s">
        <v>34</v>
      </c>
      <c r="G25" s="8" t="s">
        <v>51</v>
      </c>
      <c r="H25" s="8"/>
      <c r="I25" s="8"/>
    </row>
    <row r="26" spans="1:10" x14ac:dyDescent="0.2">
      <c r="A26" s="26" t="s">
        <v>132</v>
      </c>
      <c r="B26" s="8" t="s">
        <v>18</v>
      </c>
      <c r="C26" s="8" t="s">
        <v>58</v>
      </c>
      <c r="D26" s="8" t="str">
        <f>VLOOKUP(B26,countries,2)</f>
        <v>ISLE OF MAN</v>
      </c>
      <c r="E26" s="8" t="s">
        <v>54</v>
      </c>
      <c r="F26" s="8" t="str">
        <f>VLOOKUP(C26,countries,2)</f>
        <v>NO MATCH</v>
      </c>
      <c r="G26" s="3">
        <f>[1]Data!$B$171</f>
        <v>0.375</v>
      </c>
      <c r="H26" s="8" t="str">
        <f t="shared" ref="H26:I29" si="3">VLOOKUP(B26,countries,4)</f>
        <v>Iom</v>
      </c>
      <c r="I26" s="8" t="str">
        <f t="shared" si="3"/>
        <v>None</v>
      </c>
      <c r="J26" s="8" t="str">
        <f>CONCATENATE(H26," v ",I26)</f>
        <v>Iom v None</v>
      </c>
    </row>
    <row r="27" spans="1:10" x14ac:dyDescent="0.2">
      <c r="A27" s="27">
        <v>6</v>
      </c>
      <c r="B27" s="8" t="s">
        <v>15</v>
      </c>
      <c r="C27" s="8" t="s">
        <v>8</v>
      </c>
      <c r="D27" s="8" t="str">
        <f>VLOOKUP(B27,countries,2)</f>
        <v>ENGLAND</v>
      </c>
      <c r="E27" s="8" t="s">
        <v>54</v>
      </c>
      <c r="F27" s="8" t="str">
        <f>VLOOKUP(C27,countries,2)</f>
        <v>IRELAND</v>
      </c>
      <c r="H27" s="8" t="str">
        <f t="shared" si="3"/>
        <v>Sco</v>
      </c>
      <c r="I27" s="8" t="str">
        <f t="shared" si="3"/>
        <v>Ire</v>
      </c>
      <c r="J27" s="8" t="str">
        <f>CONCATENATE(H27," v ",I27)</f>
        <v>Sco v Ire</v>
      </c>
    </row>
    <row r="28" spans="1:10" x14ac:dyDescent="0.2">
      <c r="A28" s="27">
        <v>8</v>
      </c>
      <c r="B28" s="8" t="s">
        <v>19</v>
      </c>
      <c r="C28" s="8" t="s">
        <v>7</v>
      </c>
      <c r="D28" s="8" t="str">
        <f>VLOOKUP(B28,countries,2)</f>
        <v>GUERNSEY</v>
      </c>
      <c r="E28" s="8" t="s">
        <v>54</v>
      </c>
      <c r="F28" s="8" t="str">
        <f>VLOOKUP(C28,countries,2)</f>
        <v>SCOTLAND</v>
      </c>
      <c r="H28" s="8" t="str">
        <f t="shared" si="3"/>
        <v>Gsy</v>
      </c>
      <c r="I28" s="8" t="str">
        <f t="shared" si="3"/>
        <v>Eng</v>
      </c>
      <c r="J28" s="8" t="str">
        <f>CONCATENATE(H28," v ",I28)</f>
        <v>Gsy v Eng</v>
      </c>
    </row>
    <row r="29" spans="1:10" x14ac:dyDescent="0.2">
      <c r="A29" s="8">
        <v>7</v>
      </c>
      <c r="B29" s="8" t="s">
        <v>20</v>
      </c>
      <c r="C29" s="8" t="s">
        <v>53</v>
      </c>
      <c r="D29" s="8" t="str">
        <f>VLOOKUP(B29,countries,2)</f>
        <v>WALES</v>
      </c>
      <c r="E29" s="8" t="s">
        <v>54</v>
      </c>
      <c r="F29" s="8" t="str">
        <f>VLOOKUP(C29,countries,2)</f>
        <v>JERSEY</v>
      </c>
      <c r="H29" s="8" t="str">
        <f t="shared" si="3"/>
        <v>Wal</v>
      </c>
      <c r="I29" s="8" t="str">
        <f t="shared" si="3"/>
        <v>Jsy</v>
      </c>
      <c r="J29" s="8" t="str">
        <f>CONCATENATE(H29," v ",I29)</f>
        <v>Wal v Jsy</v>
      </c>
    </row>
    <row r="30" spans="1:10" ht="12.75" customHeight="1" x14ac:dyDescent="0.2">
      <c r="B30" s="56"/>
      <c r="C30" s="56"/>
      <c r="D30" s="56"/>
      <c r="E30" s="56"/>
      <c r="F30" s="56"/>
      <c r="G30" s="56"/>
      <c r="H30" s="55"/>
      <c r="I30" s="55"/>
      <c r="J30" s="55"/>
    </row>
    <row r="31" spans="1:10" ht="12.75" customHeight="1" x14ac:dyDescent="0.2">
      <c r="A31" s="9" t="s">
        <v>23</v>
      </c>
      <c r="C31" s="5"/>
      <c r="D31" s="61" t="str">
        <f>D24</f>
        <v>Saturday 9th November 2019</v>
      </c>
      <c r="E31" s="61"/>
      <c r="F31" s="61"/>
      <c r="H31" s="8"/>
      <c r="I31" s="8"/>
    </row>
    <row r="32" spans="1:10" x14ac:dyDescent="0.2">
      <c r="A32" s="8" t="s">
        <v>32</v>
      </c>
      <c r="B32" s="60" t="s">
        <v>31</v>
      </c>
      <c r="C32" s="62"/>
      <c r="D32" s="9" t="s">
        <v>33</v>
      </c>
      <c r="E32" s="9"/>
      <c r="F32" s="9" t="s">
        <v>34</v>
      </c>
      <c r="G32" s="8" t="s">
        <v>51</v>
      </c>
      <c r="H32" s="8"/>
      <c r="I32" s="8"/>
    </row>
    <row r="33" spans="1:10" x14ac:dyDescent="0.2">
      <c r="A33" s="26">
        <v>1</v>
      </c>
      <c r="B33" s="8" t="s">
        <v>7</v>
      </c>
      <c r="C33" s="8" t="s">
        <v>15</v>
      </c>
      <c r="D33" s="8" t="str">
        <f>VLOOKUP(B33,countries,2)</f>
        <v>SCOTLAND</v>
      </c>
      <c r="E33" s="8" t="s">
        <v>54</v>
      </c>
      <c r="F33" s="8" t="str">
        <f>VLOOKUP(C33,countries,2)</f>
        <v>ENGLAND</v>
      </c>
      <c r="G33" s="3">
        <f>[1]Data!$B$172</f>
        <v>0.47916666666666669</v>
      </c>
      <c r="H33" s="8" t="str">
        <f t="shared" ref="H33:I36" si="4">VLOOKUP(B33,countries,4)</f>
        <v>Eng</v>
      </c>
      <c r="I33" s="8" t="str">
        <f t="shared" si="4"/>
        <v>Sco</v>
      </c>
      <c r="J33" s="8" t="str">
        <f>CONCATENATE(H33," v ",I33)</f>
        <v>Eng v Sco</v>
      </c>
    </row>
    <row r="34" spans="1:10" x14ac:dyDescent="0.2">
      <c r="A34" s="27">
        <v>3</v>
      </c>
      <c r="B34" s="8" t="s">
        <v>8</v>
      </c>
      <c r="C34" s="8" t="s">
        <v>18</v>
      </c>
      <c r="D34" s="8" t="str">
        <f>VLOOKUP(B34,countries,2)</f>
        <v>IRELAND</v>
      </c>
      <c r="E34" s="8" t="s">
        <v>54</v>
      </c>
      <c r="F34" s="8" t="str">
        <f>VLOOKUP(C34,countries,2)</f>
        <v>ISLE OF MAN</v>
      </c>
      <c r="H34" s="8" t="str">
        <f t="shared" si="4"/>
        <v>Ire</v>
      </c>
      <c r="I34" s="8" t="str">
        <f t="shared" si="4"/>
        <v>Iom</v>
      </c>
      <c r="J34" s="8" t="str">
        <f>CONCATENATE(H34," v ",I34)</f>
        <v>Ire v Iom</v>
      </c>
    </row>
    <row r="35" spans="1:10" x14ac:dyDescent="0.2">
      <c r="A35" s="27">
        <v>4</v>
      </c>
      <c r="B35" s="8" t="s">
        <v>53</v>
      </c>
      <c r="C35" s="8" t="s">
        <v>19</v>
      </c>
      <c r="D35" s="8" t="str">
        <f>VLOOKUP(B35,countries,2)</f>
        <v>JERSEY</v>
      </c>
      <c r="E35" s="8" t="s">
        <v>54</v>
      </c>
      <c r="F35" s="8" t="str">
        <f>VLOOKUP(C35,countries,2)</f>
        <v>GUERNSEY</v>
      </c>
      <c r="H35" s="8" t="str">
        <f t="shared" si="4"/>
        <v>Jsy</v>
      </c>
      <c r="I35" s="8" t="str">
        <f t="shared" si="4"/>
        <v>Gsy</v>
      </c>
      <c r="J35" s="8" t="str">
        <f>CONCATENATE(H35," v ",I35)</f>
        <v>Jsy v Gsy</v>
      </c>
    </row>
    <row r="36" spans="1:10" x14ac:dyDescent="0.2">
      <c r="A36" s="27" t="s">
        <v>132</v>
      </c>
      <c r="B36" s="8" t="s">
        <v>58</v>
      </c>
      <c r="C36" s="8" t="s">
        <v>20</v>
      </c>
      <c r="D36" s="8" t="str">
        <f>VLOOKUP(B36,countries,2)</f>
        <v>NO MATCH</v>
      </c>
      <c r="E36" s="8" t="s">
        <v>54</v>
      </c>
      <c r="F36" s="8" t="str">
        <f>VLOOKUP(C36,countries,2)</f>
        <v>WALES</v>
      </c>
      <c r="H36" s="8" t="str">
        <f t="shared" si="4"/>
        <v>None</v>
      </c>
      <c r="I36" s="8" t="str">
        <f t="shared" si="4"/>
        <v>Wal</v>
      </c>
      <c r="J36" s="8" t="str">
        <f>CONCATENATE(H36," v ",I36)</f>
        <v>None v Wal</v>
      </c>
    </row>
    <row r="37" spans="1:10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</row>
    <row r="38" spans="1:10" x14ac:dyDescent="0.2">
      <c r="A38" s="9" t="s">
        <v>63</v>
      </c>
      <c r="C38" s="5"/>
      <c r="D38" s="61" t="str">
        <f>D24</f>
        <v>Saturday 9th November 2019</v>
      </c>
      <c r="E38" s="61"/>
      <c r="F38" s="61"/>
      <c r="H38" s="8"/>
      <c r="I38" s="8"/>
    </row>
    <row r="39" spans="1:10" x14ac:dyDescent="0.2">
      <c r="A39" s="8" t="s">
        <v>32</v>
      </c>
      <c r="B39" s="60" t="s">
        <v>31</v>
      </c>
      <c r="C39" s="62"/>
      <c r="D39" s="9" t="s">
        <v>33</v>
      </c>
      <c r="E39" s="9"/>
      <c r="F39" s="9" t="s">
        <v>34</v>
      </c>
      <c r="G39" s="8" t="s">
        <v>51</v>
      </c>
      <c r="H39" s="8"/>
      <c r="I39" s="8"/>
    </row>
    <row r="40" spans="1:10" x14ac:dyDescent="0.2">
      <c r="A40" s="26" t="s">
        <v>132</v>
      </c>
      <c r="B40" s="8" t="s">
        <v>8</v>
      </c>
      <c r="C40" s="8" t="s">
        <v>58</v>
      </c>
      <c r="D40" s="8" t="str">
        <f>VLOOKUP(B40,countries,2)</f>
        <v>IRELAND</v>
      </c>
      <c r="E40" s="8" t="s">
        <v>54</v>
      </c>
      <c r="F40" s="8" t="str">
        <f>VLOOKUP(C40,countries,2)</f>
        <v>NO MATCH</v>
      </c>
      <c r="G40" s="3">
        <f>[1]Data!$B$173</f>
        <v>0.625</v>
      </c>
      <c r="H40" s="8" t="str">
        <f t="shared" ref="H40:I43" si="5">VLOOKUP(B40,countries,4)</f>
        <v>Ire</v>
      </c>
      <c r="I40" s="8" t="str">
        <f t="shared" si="5"/>
        <v>None</v>
      </c>
      <c r="J40" s="8" t="str">
        <f>CONCATENATE(H40," v ",I40)</f>
        <v>Ire v None</v>
      </c>
    </row>
    <row r="41" spans="1:10" x14ac:dyDescent="0.2">
      <c r="A41" s="27">
        <v>10</v>
      </c>
      <c r="B41" s="8" t="s">
        <v>18</v>
      </c>
      <c r="C41" s="8" t="s">
        <v>7</v>
      </c>
      <c r="D41" s="8" t="str">
        <f>VLOOKUP(B41,countries,2)</f>
        <v>ISLE OF MAN</v>
      </c>
      <c r="E41" s="8" t="s">
        <v>54</v>
      </c>
      <c r="F41" s="8" t="str">
        <f>VLOOKUP(C41,countries,2)</f>
        <v>SCOTLAND</v>
      </c>
      <c r="H41" s="8" t="str">
        <f t="shared" si="5"/>
        <v>Iom</v>
      </c>
      <c r="I41" s="8" t="str">
        <f t="shared" si="5"/>
        <v>Eng</v>
      </c>
      <c r="J41" s="8" t="str">
        <f>CONCATENATE(H41," v ",I41)</f>
        <v>Iom v Eng</v>
      </c>
    </row>
    <row r="42" spans="1:10" x14ac:dyDescent="0.2">
      <c r="A42" s="27">
        <v>13</v>
      </c>
      <c r="B42" s="8" t="s">
        <v>15</v>
      </c>
      <c r="C42" s="8" t="s">
        <v>53</v>
      </c>
      <c r="D42" s="8" t="str">
        <f>VLOOKUP(B42,countries,2)</f>
        <v>ENGLAND</v>
      </c>
      <c r="E42" s="8" t="s">
        <v>54</v>
      </c>
      <c r="F42" s="8" t="str">
        <f>VLOOKUP(C42,countries,2)</f>
        <v>JERSEY</v>
      </c>
      <c r="H42" s="8" t="str">
        <f t="shared" si="5"/>
        <v>Sco</v>
      </c>
      <c r="I42" s="8" t="str">
        <f t="shared" si="5"/>
        <v>Jsy</v>
      </c>
      <c r="J42" s="8" t="str">
        <f>CONCATENATE(H42," v ",I42)</f>
        <v>Sco v Jsy</v>
      </c>
    </row>
    <row r="43" spans="1:10" x14ac:dyDescent="0.2">
      <c r="A43" s="27">
        <v>12</v>
      </c>
      <c r="B43" s="8" t="s">
        <v>19</v>
      </c>
      <c r="C43" s="8" t="s">
        <v>20</v>
      </c>
      <c r="D43" s="8" t="str">
        <f>VLOOKUP(B43,countries,2)</f>
        <v>GUERNSEY</v>
      </c>
      <c r="E43" s="8" t="s">
        <v>54</v>
      </c>
      <c r="F43" s="8" t="str">
        <f>VLOOKUP(C43,countries,2)</f>
        <v>WALES</v>
      </c>
      <c r="H43" s="8" t="str">
        <f t="shared" si="5"/>
        <v>Gsy</v>
      </c>
      <c r="I43" s="8" t="str">
        <f t="shared" si="5"/>
        <v>Wal</v>
      </c>
      <c r="J43" s="8" t="str">
        <f>CONCATENATE(H43," v ",I43)</f>
        <v>Gsy v Wal</v>
      </c>
    </row>
    <row r="44" spans="1:10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</row>
    <row r="45" spans="1:10" x14ac:dyDescent="0.2">
      <c r="A45" s="9" t="s">
        <v>64</v>
      </c>
      <c r="C45" s="5"/>
      <c r="D45" s="61" t="str">
        <f>D24</f>
        <v>Saturday 9th November 2019</v>
      </c>
      <c r="E45" s="61"/>
      <c r="F45" s="61"/>
      <c r="H45" s="8"/>
      <c r="I45" s="8"/>
    </row>
    <row r="46" spans="1:10" x14ac:dyDescent="0.2">
      <c r="A46" s="8" t="s">
        <v>32</v>
      </c>
      <c r="B46" s="60" t="s">
        <v>31</v>
      </c>
      <c r="C46" s="62"/>
      <c r="D46" s="9" t="s">
        <v>33</v>
      </c>
      <c r="E46" s="9"/>
      <c r="F46" s="9" t="s">
        <v>34</v>
      </c>
      <c r="G46" s="8" t="s">
        <v>51</v>
      </c>
      <c r="H46" s="8"/>
      <c r="I46" s="8"/>
    </row>
    <row r="47" spans="1:10" x14ac:dyDescent="0.2">
      <c r="A47" s="26" t="s">
        <v>132</v>
      </c>
      <c r="B47" s="8" t="s">
        <v>58</v>
      </c>
      <c r="C47" s="8" t="s">
        <v>19</v>
      </c>
      <c r="D47" s="8" t="str">
        <f>VLOOKUP(B47,countries,2)</f>
        <v>NO MATCH</v>
      </c>
      <c r="E47" s="8" t="s">
        <v>54</v>
      </c>
      <c r="F47" s="8" t="str">
        <f>VLOOKUP(C47,countries,2)</f>
        <v>GUERNSEY</v>
      </c>
      <c r="G47" s="3">
        <f>[1]Data!$B$174</f>
        <v>0.72916666666666663</v>
      </c>
      <c r="H47" s="8" t="str">
        <f t="shared" ref="H47:I50" si="6">VLOOKUP(B47,countries,4)</f>
        <v>None</v>
      </c>
      <c r="I47" s="8" t="str">
        <f t="shared" si="6"/>
        <v>Gsy</v>
      </c>
      <c r="J47" s="8" t="str">
        <f>CONCATENATE(H47," v ",I47)</f>
        <v>None v Gsy</v>
      </c>
    </row>
    <row r="48" spans="1:10" x14ac:dyDescent="0.2">
      <c r="A48" s="27">
        <v>14</v>
      </c>
      <c r="B48" s="8" t="s">
        <v>20</v>
      </c>
      <c r="C48" s="8" t="s">
        <v>15</v>
      </c>
      <c r="D48" s="8" t="str">
        <f>VLOOKUP(B48,countries,2)</f>
        <v>WALES</v>
      </c>
      <c r="E48" s="8" t="s">
        <v>54</v>
      </c>
      <c r="F48" s="8" t="str">
        <f>VLOOKUP(C48,countries,2)</f>
        <v>ENGLAND</v>
      </c>
      <c r="H48" s="8" t="str">
        <f t="shared" si="6"/>
        <v>Wal</v>
      </c>
      <c r="I48" s="8" t="str">
        <f t="shared" si="6"/>
        <v>Sco</v>
      </c>
      <c r="J48" s="8" t="str">
        <f>CONCATENATE(H48," v ",I48)</f>
        <v>Wal v Sco</v>
      </c>
    </row>
    <row r="49" spans="1:12" x14ac:dyDescent="0.2">
      <c r="A49" s="27">
        <v>16</v>
      </c>
      <c r="B49" s="8" t="s">
        <v>53</v>
      </c>
      <c r="C49" s="8" t="s">
        <v>18</v>
      </c>
      <c r="D49" s="8" t="str">
        <f>VLOOKUP(B49,countries,2)</f>
        <v>JERSEY</v>
      </c>
      <c r="E49" s="8" t="s">
        <v>54</v>
      </c>
      <c r="F49" s="8" t="str">
        <f>VLOOKUP(C49,countries,2)</f>
        <v>ISLE OF MAN</v>
      </c>
      <c r="H49" s="8" t="str">
        <f t="shared" si="6"/>
        <v>Jsy</v>
      </c>
      <c r="I49" s="8" t="str">
        <f t="shared" si="6"/>
        <v>Iom</v>
      </c>
      <c r="J49" s="8" t="str">
        <f>CONCATENATE(H49," v ",I49)</f>
        <v>Jsy v Iom</v>
      </c>
    </row>
    <row r="50" spans="1:12" x14ac:dyDescent="0.2">
      <c r="A50" s="27">
        <v>13</v>
      </c>
      <c r="B50" s="8" t="s">
        <v>7</v>
      </c>
      <c r="C50" s="8" t="s">
        <v>8</v>
      </c>
      <c r="D50" s="8" t="str">
        <f>VLOOKUP(B50,countries,2)</f>
        <v>SCOTLAND</v>
      </c>
      <c r="E50" s="8" t="s">
        <v>54</v>
      </c>
      <c r="F50" s="8" t="str">
        <f>VLOOKUP(C50,countries,2)</f>
        <v>IRELAND</v>
      </c>
      <c r="H50" s="8" t="str">
        <f t="shared" si="6"/>
        <v>Eng</v>
      </c>
      <c r="I50" s="8" t="str">
        <f t="shared" si="6"/>
        <v>Ire</v>
      </c>
      <c r="J50" s="8" t="str">
        <f>CONCATENATE(H50," v ",I50)</f>
        <v>Eng v Ire</v>
      </c>
    </row>
    <row r="51" spans="1:12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</row>
    <row r="52" spans="1:12" x14ac:dyDescent="0.2">
      <c r="A52" s="27"/>
      <c r="B52" s="8"/>
      <c r="H52" s="8"/>
      <c r="I52" s="8"/>
    </row>
    <row r="53" spans="1:12" x14ac:dyDescent="0.2">
      <c r="A53" s="27"/>
      <c r="B53" s="8"/>
      <c r="H53" s="8"/>
      <c r="I53" s="8"/>
    </row>
    <row r="54" spans="1:12" x14ac:dyDescent="0.2">
      <c r="A54" s="27"/>
      <c r="B54" s="8"/>
      <c r="H54" s="8"/>
      <c r="I54" s="8"/>
    </row>
    <row r="55" spans="1:12" x14ac:dyDescent="0.2">
      <c r="A55" s="63" t="s">
        <v>65</v>
      </c>
      <c r="B55" s="63"/>
      <c r="C55" s="63"/>
      <c r="D55" s="63"/>
      <c r="E55" s="6"/>
      <c r="F55" s="60" t="s">
        <v>66</v>
      </c>
      <c r="G55" s="60"/>
      <c r="H55" s="60"/>
      <c r="I55" s="60"/>
      <c r="J55" s="60"/>
      <c r="K55" s="60"/>
      <c r="L55" s="60"/>
    </row>
    <row r="56" spans="1:12" x14ac:dyDescent="0.2">
      <c r="A56" s="4" t="s">
        <v>46</v>
      </c>
      <c r="B56" s="60" t="s">
        <v>45</v>
      </c>
      <c r="C56" s="60"/>
      <c r="D56" s="6" t="s">
        <v>47</v>
      </c>
      <c r="E56" s="6"/>
      <c r="F56" s="4"/>
      <c r="G56" s="6"/>
      <c r="H56" s="7"/>
      <c r="I56" s="7"/>
      <c r="J56" s="6"/>
    </row>
    <row r="57" spans="1:12" x14ac:dyDescent="0.2">
      <c r="A57" s="8" t="s">
        <v>7</v>
      </c>
      <c r="B57" s="66" t="s">
        <v>48</v>
      </c>
      <c r="C57" s="66"/>
      <c r="D57" s="6" t="s">
        <v>42</v>
      </c>
      <c r="F57" s="8" t="s">
        <v>40</v>
      </c>
      <c r="G57" s="8" t="s">
        <v>142</v>
      </c>
      <c r="H57" s="8" t="s">
        <v>143</v>
      </c>
      <c r="I57" s="8" t="s">
        <v>67</v>
      </c>
      <c r="J57" s="8" t="str">
        <f t="shared" ref="J57:K64" si="7">VLOOKUP(G57,players,4)</f>
        <v>Shayan Siraj (113)</v>
      </c>
      <c r="K57" s="8" t="str">
        <f t="shared" si="7"/>
        <v>Erthan Walsh (114)</v>
      </c>
      <c r="L57" s="8"/>
    </row>
    <row r="58" spans="1:12" x14ac:dyDescent="0.2">
      <c r="A58" s="8" t="s">
        <v>8</v>
      </c>
      <c r="B58" s="66" t="s">
        <v>41</v>
      </c>
      <c r="C58" s="66"/>
      <c r="D58" s="6" t="s">
        <v>43</v>
      </c>
      <c r="F58" s="8" t="s">
        <v>55</v>
      </c>
      <c r="G58" s="8" t="s">
        <v>144</v>
      </c>
      <c r="H58" s="8" t="s">
        <v>145</v>
      </c>
      <c r="I58" s="8" t="s">
        <v>71</v>
      </c>
      <c r="J58" s="8" t="str">
        <f t="shared" si="7"/>
        <v>Garry Dodd (165)</v>
      </c>
      <c r="K58" s="8" t="str">
        <f t="shared" si="7"/>
        <v>Lawrence Stacey (166)</v>
      </c>
      <c r="L58" s="8"/>
    </row>
    <row r="59" spans="1:12" x14ac:dyDescent="0.2">
      <c r="A59" s="8" t="s">
        <v>18</v>
      </c>
      <c r="B59" s="66" t="s">
        <v>49</v>
      </c>
      <c r="C59" s="66"/>
      <c r="D59" s="6" t="s">
        <v>50</v>
      </c>
      <c r="F59" s="8" t="s">
        <v>41</v>
      </c>
      <c r="G59" s="8" t="s">
        <v>146</v>
      </c>
      <c r="H59" s="8" t="s">
        <v>147</v>
      </c>
      <c r="I59" s="8" t="s">
        <v>68</v>
      </c>
      <c r="J59" s="8" t="str">
        <f t="shared" si="7"/>
        <v>Thomas Earley (125)</v>
      </c>
      <c r="K59" s="8" t="str">
        <f t="shared" si="7"/>
        <v>Ryan Farrell (126)</v>
      </c>
      <c r="L59" s="8"/>
    </row>
    <row r="60" spans="1:12" x14ac:dyDescent="0.2">
      <c r="A60" s="8" t="s">
        <v>15</v>
      </c>
      <c r="B60" s="66" t="s">
        <v>40</v>
      </c>
      <c r="C60" s="66"/>
      <c r="D60" s="6" t="s">
        <v>56</v>
      </c>
      <c r="F60" s="8" t="s">
        <v>49</v>
      </c>
      <c r="G60" s="8" t="s">
        <v>148</v>
      </c>
      <c r="H60" s="8" t="s">
        <v>149</v>
      </c>
      <c r="I60" s="8" t="s">
        <v>72</v>
      </c>
      <c r="J60" s="8" t="str">
        <f t="shared" si="7"/>
        <v>Sam Bailey (101)</v>
      </c>
      <c r="K60" s="8" t="str">
        <f t="shared" si="7"/>
        <v>Sean Drewry (102)</v>
      </c>
      <c r="L60" s="8"/>
    </row>
    <row r="61" spans="1:12" x14ac:dyDescent="0.2">
      <c r="A61" s="8" t="s">
        <v>19</v>
      </c>
      <c r="B61" s="66" t="s">
        <v>55</v>
      </c>
      <c r="C61" s="66"/>
      <c r="D61" s="6" t="s">
        <v>38</v>
      </c>
      <c r="F61" s="8" t="s">
        <v>59</v>
      </c>
      <c r="G61" s="8" t="s">
        <v>150</v>
      </c>
      <c r="H61" s="8" t="s">
        <v>151</v>
      </c>
      <c r="I61" s="8" t="s">
        <v>73</v>
      </c>
      <c r="J61" s="8" t="str">
        <f t="shared" si="7"/>
        <v>Mariusz Cleminski (177)</v>
      </c>
      <c r="K61" s="8" t="str">
        <f t="shared" si="7"/>
        <v>Jack Mills (178)</v>
      </c>
      <c r="L61" s="8"/>
    </row>
    <row r="62" spans="1:12" x14ac:dyDescent="0.2">
      <c r="A62" s="8" t="s">
        <v>20</v>
      </c>
      <c r="B62" s="66" t="s">
        <v>37</v>
      </c>
      <c r="C62" s="66"/>
      <c r="D62" s="6" t="s">
        <v>39</v>
      </c>
      <c r="F62" s="8" t="s">
        <v>60</v>
      </c>
      <c r="G62" s="8" t="s">
        <v>152</v>
      </c>
      <c r="H62" s="8" t="s">
        <v>153</v>
      </c>
      <c r="I62" s="8" t="s">
        <v>74</v>
      </c>
      <c r="J62" s="8" t="str">
        <f t="shared" si="7"/>
        <v>No Match (200)</v>
      </c>
      <c r="K62" s="8" t="str">
        <f t="shared" si="7"/>
        <v>No Match (201)</v>
      </c>
      <c r="L62" s="8"/>
    </row>
    <row r="63" spans="1:12" x14ac:dyDescent="0.2">
      <c r="A63" s="8" t="s">
        <v>53</v>
      </c>
      <c r="B63" s="60" t="s">
        <v>59</v>
      </c>
      <c r="C63" s="60"/>
      <c r="D63" s="8" t="s">
        <v>61</v>
      </c>
      <c r="F63" s="8" t="s">
        <v>48</v>
      </c>
      <c r="G63" s="8" t="s">
        <v>154</v>
      </c>
      <c r="H63" s="8" t="s">
        <v>155</v>
      </c>
      <c r="I63" s="8" t="s">
        <v>69</v>
      </c>
      <c r="J63" s="8" t="str">
        <f t="shared" si="7"/>
        <v>Colin Dalgleish (141)</v>
      </c>
      <c r="K63" s="8" t="str">
        <f t="shared" si="7"/>
        <v>Calum Morrison (143)</v>
      </c>
    </row>
    <row r="64" spans="1:12" x14ac:dyDescent="0.2">
      <c r="A64" s="8" t="s">
        <v>58</v>
      </c>
      <c r="B64" s="60" t="s">
        <v>60</v>
      </c>
      <c r="C64" s="60"/>
      <c r="D64" s="8" t="s">
        <v>62</v>
      </c>
      <c r="F64" s="8" t="s">
        <v>37</v>
      </c>
      <c r="G64" s="8" t="s">
        <v>156</v>
      </c>
      <c r="H64" s="8" t="s">
        <v>157</v>
      </c>
      <c r="I64" s="8" t="s">
        <v>70</v>
      </c>
      <c r="J64" s="8" t="str">
        <f t="shared" si="7"/>
        <v>Lauren Stacey (160)</v>
      </c>
      <c r="K64" s="8" t="str">
        <f t="shared" si="7"/>
        <v>Lauren Stacey (160)</v>
      </c>
    </row>
    <row r="65" spans="2:10" x14ac:dyDescent="0.2">
      <c r="B65" s="8"/>
      <c r="F65" s="4"/>
      <c r="G65" s="4"/>
      <c r="J65" s="4"/>
    </row>
    <row r="66" spans="2:10" x14ac:dyDescent="0.2">
      <c r="B66" s="8"/>
      <c r="F66" s="4"/>
      <c r="G66" s="4"/>
      <c r="J66" s="4"/>
    </row>
    <row r="67" spans="2:10" x14ac:dyDescent="0.2">
      <c r="E67" s="8" t="s">
        <v>57</v>
      </c>
      <c r="F67" s="4"/>
      <c r="G67" s="4"/>
      <c r="J67" s="4"/>
    </row>
    <row r="68" spans="2:10" x14ac:dyDescent="0.2">
      <c r="F68" s="4"/>
      <c r="G68" s="4"/>
      <c r="J68" s="4"/>
    </row>
    <row r="69" spans="2:10" x14ac:dyDescent="0.2">
      <c r="F69" s="4"/>
      <c r="G69" s="4"/>
      <c r="J69" s="4"/>
    </row>
    <row r="70" spans="2:10" x14ac:dyDescent="0.2">
      <c r="F70" s="4"/>
      <c r="G70" s="4"/>
      <c r="J70" s="4"/>
    </row>
  </sheetData>
  <sortState xmlns:xlrd2="http://schemas.microsoft.com/office/spreadsheetml/2017/richdata2" ref="F57:K64">
    <sortCondition ref="F57:F64"/>
  </sortState>
  <mergeCells count="27">
    <mergeCell ref="A2:G2"/>
    <mergeCell ref="A1:G1"/>
    <mergeCell ref="B61:C61"/>
    <mergeCell ref="B62:C62"/>
    <mergeCell ref="B32:C32"/>
    <mergeCell ref="B57:C57"/>
    <mergeCell ref="B59:C59"/>
    <mergeCell ref="B60:C60"/>
    <mergeCell ref="B58:C58"/>
    <mergeCell ref="B56:C56"/>
    <mergeCell ref="B11:C11"/>
    <mergeCell ref="B4:C4"/>
    <mergeCell ref="B25:C25"/>
    <mergeCell ref="D24:F24"/>
    <mergeCell ref="B18:C18"/>
    <mergeCell ref="D3:F3"/>
    <mergeCell ref="D10:F10"/>
    <mergeCell ref="D17:F17"/>
    <mergeCell ref="B63:C63"/>
    <mergeCell ref="B64:C64"/>
    <mergeCell ref="D38:F38"/>
    <mergeCell ref="B39:C39"/>
    <mergeCell ref="D45:F45"/>
    <mergeCell ref="B46:C46"/>
    <mergeCell ref="A55:D55"/>
    <mergeCell ref="F55:L55"/>
    <mergeCell ref="D31:F31"/>
  </mergeCells>
  <phoneticPr fontId="0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G207"/>
  <sheetViews>
    <sheetView showWhiteSpace="0" zoomScaleNormal="100" workbookViewId="0">
      <selection sqref="A1:P3"/>
    </sheetView>
  </sheetViews>
  <sheetFormatPr defaultColWidth="8.7109375" defaultRowHeight="12.75" x14ac:dyDescent="0.2"/>
  <cols>
    <col min="1" max="1" width="4.7109375" style="14" customWidth="1"/>
    <col min="2" max="2" width="30.7109375" style="14" customWidth="1"/>
    <col min="3" max="3" width="4.7109375" style="14" customWidth="1"/>
    <col min="4" max="4" width="30.7109375" style="14" customWidth="1"/>
    <col min="5" max="16" width="4.7109375" style="14" customWidth="1"/>
    <col min="17" max="17" width="5.7109375" style="13" customWidth="1"/>
    <col min="18" max="18" width="9.28515625" style="14" customWidth="1"/>
    <col min="19" max="19" width="25.7109375" style="14" customWidth="1"/>
    <col min="20" max="33" width="3.7109375" style="14" customWidth="1"/>
    <col min="34" max="16384" width="8.7109375" style="14"/>
  </cols>
  <sheetData>
    <row r="1" spans="1:33" ht="12.75" customHeight="1" x14ac:dyDescent="0.2">
      <c r="A1" s="220" t="str">
        <f>Results!A1</f>
        <v>ISLE OF MAN TABLE TENNIS ASSOCIATION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2"/>
    </row>
    <row r="2" spans="1:33" ht="12.75" customHeight="1" x14ac:dyDescent="0.2">
      <c r="A2" s="223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5"/>
    </row>
    <row r="3" spans="1:33" ht="12.75" customHeight="1" x14ac:dyDescent="0.2">
      <c r="A3" s="223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5"/>
    </row>
    <row r="4" spans="1:33" ht="12.75" customHeight="1" x14ac:dyDescent="0.2">
      <c r="A4" s="226" t="str">
        <f>Results!A4</f>
        <v>HOME COUNTRIES INTERNATIONAL CHAMPIONSHIP - MEN TEAM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8"/>
    </row>
    <row r="5" spans="1:33" ht="12.75" customHeight="1" x14ac:dyDescent="0.2">
      <c r="A5" s="226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8"/>
    </row>
    <row r="6" spans="1:33" ht="12.75" customHeight="1" x14ac:dyDescent="0.2">
      <c r="A6" s="229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1"/>
    </row>
    <row r="7" spans="1:33" ht="12.75" customHeight="1" x14ac:dyDescent="0.2">
      <c r="A7" s="232" t="s">
        <v>27</v>
      </c>
      <c r="B7" s="233"/>
      <c r="C7" s="232" t="s">
        <v>28</v>
      </c>
      <c r="D7" s="236"/>
      <c r="E7" s="15"/>
      <c r="F7" s="15"/>
      <c r="G7" s="239" t="s">
        <v>24</v>
      </c>
      <c r="H7" s="239"/>
      <c r="I7" s="241" t="str">
        <f>Schedule!D31</f>
        <v>Saturday 9th November 2019</v>
      </c>
      <c r="J7" s="242"/>
      <c r="K7" s="242"/>
      <c r="L7" s="242"/>
      <c r="M7" s="242"/>
      <c r="N7" s="242"/>
      <c r="O7" s="242"/>
      <c r="P7" s="16"/>
    </row>
    <row r="8" spans="1:33" ht="12.75" customHeight="1" x14ac:dyDescent="0.2">
      <c r="A8" s="234"/>
      <c r="B8" s="235"/>
      <c r="C8" s="237"/>
      <c r="D8" s="238"/>
      <c r="E8" s="17"/>
      <c r="F8" s="17"/>
      <c r="G8" s="240"/>
      <c r="H8" s="240"/>
      <c r="I8" s="243"/>
      <c r="J8" s="243"/>
      <c r="K8" s="243"/>
      <c r="L8" s="243"/>
      <c r="M8" s="243"/>
      <c r="N8" s="243"/>
      <c r="O8" s="243"/>
      <c r="P8" s="18"/>
    </row>
    <row r="9" spans="1:33" ht="12.75" customHeight="1" x14ac:dyDescent="0.2">
      <c r="A9" s="244" t="str">
        <f>Schedule!D47</f>
        <v>NO MATCH</v>
      </c>
      <c r="B9" s="245"/>
      <c r="C9" s="244" t="str">
        <f>Schedule!F47</f>
        <v>GUERNSEY</v>
      </c>
      <c r="D9" s="250"/>
      <c r="E9" s="17"/>
      <c r="F9" s="17"/>
      <c r="G9" s="240" t="s">
        <v>25</v>
      </c>
      <c r="H9" s="240"/>
      <c r="I9" s="243" t="str">
        <f>Schedule!A47</f>
        <v>N</v>
      </c>
      <c r="J9" s="243"/>
      <c r="K9" s="243"/>
      <c r="L9" s="243"/>
      <c r="M9" s="243"/>
      <c r="N9" s="243"/>
      <c r="O9" s="243"/>
      <c r="P9" s="18"/>
    </row>
    <row r="10" spans="1:33" ht="12.75" customHeight="1" x14ac:dyDescent="0.2">
      <c r="A10" s="246"/>
      <c r="B10" s="247"/>
      <c r="C10" s="251"/>
      <c r="D10" s="252"/>
      <c r="E10" s="17"/>
      <c r="F10" s="17"/>
      <c r="G10" s="240"/>
      <c r="H10" s="240"/>
      <c r="I10" s="243"/>
      <c r="J10" s="243"/>
      <c r="K10" s="243"/>
      <c r="L10" s="243"/>
      <c r="M10" s="243"/>
      <c r="N10" s="243"/>
      <c r="O10" s="243"/>
      <c r="P10" s="18"/>
    </row>
    <row r="11" spans="1:33" ht="12.75" customHeight="1" x14ac:dyDescent="0.2">
      <c r="A11" s="246"/>
      <c r="B11" s="247"/>
      <c r="C11" s="251"/>
      <c r="D11" s="252"/>
      <c r="E11" s="17"/>
      <c r="F11" s="17"/>
      <c r="G11" s="240" t="s">
        <v>26</v>
      </c>
      <c r="H11" s="240"/>
      <c r="I11" s="255">
        <f>Schedule!G47</f>
        <v>0.72916666666666663</v>
      </c>
      <c r="J11" s="255"/>
      <c r="K11" s="255"/>
      <c r="L11" s="255"/>
      <c r="M11" s="255"/>
      <c r="N11" s="255"/>
      <c r="O11" s="255"/>
      <c r="P11" s="18"/>
    </row>
    <row r="12" spans="1:33" ht="12.75" customHeight="1" x14ac:dyDescent="0.2">
      <c r="A12" s="246"/>
      <c r="B12" s="247"/>
      <c r="C12" s="251"/>
      <c r="D12" s="252"/>
      <c r="E12" s="17"/>
      <c r="F12" s="17"/>
      <c r="G12" s="240"/>
      <c r="H12" s="240"/>
      <c r="I12" s="255"/>
      <c r="J12" s="255"/>
      <c r="K12" s="255"/>
      <c r="L12" s="255"/>
      <c r="M12" s="255"/>
      <c r="N12" s="255"/>
      <c r="O12" s="255"/>
      <c r="P12" s="18"/>
    </row>
    <row r="13" spans="1:33" ht="12.75" customHeight="1" x14ac:dyDescent="0.2">
      <c r="A13" s="246"/>
      <c r="B13" s="247"/>
      <c r="C13" s="251"/>
      <c r="D13" s="252"/>
      <c r="E13" s="17"/>
      <c r="F13" s="17"/>
      <c r="G13" s="256" t="s">
        <v>30</v>
      </c>
      <c r="H13" s="256"/>
      <c r="I13" s="243" t="str">
        <f>Schedule!A45</f>
        <v>Session 7</v>
      </c>
      <c r="J13" s="243"/>
      <c r="K13" s="243"/>
      <c r="L13" s="243"/>
      <c r="M13" s="243"/>
      <c r="N13" s="243"/>
      <c r="O13" s="243"/>
      <c r="P13" s="18"/>
    </row>
    <row r="14" spans="1:33" ht="12.75" customHeight="1" x14ac:dyDescent="0.2">
      <c r="A14" s="248"/>
      <c r="B14" s="249"/>
      <c r="C14" s="253"/>
      <c r="D14" s="254"/>
      <c r="E14" s="17"/>
      <c r="F14" s="17"/>
      <c r="G14" s="257"/>
      <c r="H14" s="257"/>
      <c r="I14" s="257"/>
      <c r="J14" s="257"/>
      <c r="K14" s="257"/>
      <c r="L14" s="257"/>
      <c r="M14" s="257"/>
      <c r="N14" s="257"/>
      <c r="O14" s="257"/>
      <c r="P14" s="18"/>
    </row>
    <row r="15" spans="1:33" ht="12.75" customHeight="1" x14ac:dyDescent="0.2">
      <c r="A15" s="215" t="s">
        <v>14</v>
      </c>
      <c r="B15" s="216"/>
      <c r="C15" s="215" t="s">
        <v>13</v>
      </c>
      <c r="D15" s="216"/>
      <c r="E15" s="219" t="s">
        <v>0</v>
      </c>
      <c r="F15" s="216"/>
      <c r="G15" s="219" t="s">
        <v>1</v>
      </c>
      <c r="H15" s="216"/>
      <c r="I15" s="219" t="s">
        <v>2</v>
      </c>
      <c r="J15" s="216"/>
      <c r="K15" s="219" t="s">
        <v>3</v>
      </c>
      <c r="L15" s="216"/>
      <c r="M15" s="219" t="s">
        <v>4</v>
      </c>
      <c r="N15" s="216"/>
      <c r="O15" s="219" t="s">
        <v>5</v>
      </c>
      <c r="P15" s="216"/>
      <c r="S15" s="19"/>
      <c r="T15" s="172">
        <v>1</v>
      </c>
      <c r="U15" s="172"/>
      <c r="V15" s="172">
        <v>2</v>
      </c>
      <c r="W15" s="172"/>
      <c r="X15" s="172">
        <v>3</v>
      </c>
      <c r="Y15" s="172"/>
      <c r="Z15" s="172">
        <v>4</v>
      </c>
      <c r="AA15" s="172"/>
      <c r="AB15" s="172">
        <v>5</v>
      </c>
      <c r="AC15" s="172"/>
      <c r="AD15" s="212" t="s">
        <v>53</v>
      </c>
      <c r="AE15" s="172"/>
      <c r="AF15" s="213" t="s">
        <v>52</v>
      </c>
      <c r="AG15" s="214"/>
    </row>
    <row r="16" spans="1:33" ht="12.75" customHeight="1" x14ac:dyDescent="0.2">
      <c r="A16" s="217"/>
      <c r="B16" s="218"/>
      <c r="C16" s="217"/>
      <c r="D16" s="218"/>
      <c r="E16" s="217"/>
      <c r="F16" s="218"/>
      <c r="G16" s="217"/>
      <c r="H16" s="218"/>
      <c r="I16" s="217"/>
      <c r="J16" s="218"/>
      <c r="K16" s="217"/>
      <c r="L16" s="218"/>
      <c r="M16" s="217"/>
      <c r="N16" s="218"/>
      <c r="O16" s="217"/>
      <c r="P16" s="218"/>
      <c r="S16" s="19"/>
      <c r="T16" s="48" t="s">
        <v>20</v>
      </c>
      <c r="U16" s="48" t="s">
        <v>7</v>
      </c>
      <c r="V16" s="48" t="s">
        <v>20</v>
      </c>
      <c r="W16" s="48" t="s">
        <v>7</v>
      </c>
      <c r="X16" s="48" t="s">
        <v>20</v>
      </c>
      <c r="Y16" s="48" t="s">
        <v>7</v>
      </c>
      <c r="Z16" s="48" t="s">
        <v>20</v>
      </c>
      <c r="AA16" s="48" t="s">
        <v>7</v>
      </c>
      <c r="AB16" s="48" t="s">
        <v>20</v>
      </c>
      <c r="AC16" s="48" t="s">
        <v>7</v>
      </c>
      <c r="AD16" s="48" t="s">
        <v>20</v>
      </c>
      <c r="AE16" s="48" t="s">
        <v>7</v>
      </c>
      <c r="AF16" s="48" t="s">
        <v>20</v>
      </c>
      <c r="AG16" s="48" t="s">
        <v>7</v>
      </c>
    </row>
    <row r="17" spans="1:33" ht="12.75" customHeight="1" x14ac:dyDescent="0.2">
      <c r="A17" s="195" t="s">
        <v>7</v>
      </c>
      <c r="B17" s="198" t="str">
        <f>S17</f>
        <v>No Match (200)</v>
      </c>
      <c r="C17" s="195" t="s">
        <v>9</v>
      </c>
      <c r="D17" s="198" t="str">
        <f>S20</f>
        <v>Lawrence Stacey (166)</v>
      </c>
      <c r="E17" s="201"/>
      <c r="F17" s="204"/>
      <c r="G17" s="201"/>
      <c r="H17" s="204"/>
      <c r="I17" s="201"/>
      <c r="J17" s="204"/>
      <c r="K17" s="201"/>
      <c r="L17" s="204"/>
      <c r="M17" s="201"/>
      <c r="N17" s="204"/>
      <c r="O17" s="183">
        <f>AD17</f>
        <v>0</v>
      </c>
      <c r="P17" s="186">
        <f>AE17</f>
        <v>0</v>
      </c>
      <c r="Q17" s="21" t="s">
        <v>7</v>
      </c>
      <c r="R17" s="22" t="str">
        <f>VLOOKUP(A9,teamdata,2)</f>
        <v>NONESM1</v>
      </c>
      <c r="S17" s="19" t="str">
        <f>VLOOKUP(R17,players,4)</f>
        <v>No Match (200)</v>
      </c>
      <c r="T17" s="172">
        <f>IF(E17&gt;F17,1,0)</f>
        <v>0</v>
      </c>
      <c r="U17" s="172">
        <f>IF(F17&gt;E17,1,0)</f>
        <v>0</v>
      </c>
      <c r="V17" s="172">
        <f>IF(G17&gt;H17,1,0)</f>
        <v>0</v>
      </c>
      <c r="W17" s="172">
        <f>IF(H17&gt;G17,1,0)</f>
        <v>0</v>
      </c>
      <c r="X17" s="172">
        <f>IF(I17&gt;J17,1,0)</f>
        <v>0</v>
      </c>
      <c r="Y17" s="172">
        <f>IF(J17&gt;I17,1,0)</f>
        <v>0</v>
      </c>
      <c r="Z17" s="172">
        <f>IF(K17&gt;L17,1,0)</f>
        <v>0</v>
      </c>
      <c r="AA17" s="172">
        <f>IF(L17&gt;K17,1,0)</f>
        <v>0</v>
      </c>
      <c r="AB17" s="172">
        <f>IF(M17&gt;N17,1,0)</f>
        <v>0</v>
      </c>
      <c r="AC17" s="172">
        <f>IF(N17&gt;M17,1,0)</f>
        <v>0</v>
      </c>
      <c r="AD17" s="172">
        <f>T17+V17+X17+Z17+AB17</f>
        <v>0</v>
      </c>
      <c r="AE17" s="172">
        <f>U17+W17+Y17+AA17+AC17</f>
        <v>0</v>
      </c>
      <c r="AF17" s="172">
        <f>IF(AD17&gt;AE17,1,0)</f>
        <v>0</v>
      </c>
      <c r="AG17" s="172">
        <f>IF(AE17&gt;AD17,1,0)</f>
        <v>0</v>
      </c>
    </row>
    <row r="18" spans="1:33" ht="12.75" customHeight="1" x14ac:dyDescent="0.2">
      <c r="A18" s="196"/>
      <c r="B18" s="199"/>
      <c r="C18" s="196"/>
      <c r="D18" s="199"/>
      <c r="E18" s="202"/>
      <c r="F18" s="205"/>
      <c r="G18" s="202"/>
      <c r="H18" s="205"/>
      <c r="I18" s="202"/>
      <c r="J18" s="205"/>
      <c r="K18" s="202"/>
      <c r="L18" s="205"/>
      <c r="M18" s="202"/>
      <c r="N18" s="205"/>
      <c r="O18" s="184"/>
      <c r="P18" s="187"/>
      <c r="Q18" s="21" t="s">
        <v>8</v>
      </c>
      <c r="R18" s="22" t="str">
        <f>VLOOKUP(A9,teamdata,3)</f>
        <v>NONESM2</v>
      </c>
      <c r="S18" s="19" t="str">
        <f>VLOOKUP(R18,players,4)</f>
        <v>No Match (201)</v>
      </c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</row>
    <row r="19" spans="1:33" ht="12.75" customHeight="1" x14ac:dyDescent="0.2">
      <c r="A19" s="197"/>
      <c r="B19" s="200"/>
      <c r="C19" s="197"/>
      <c r="D19" s="200"/>
      <c r="E19" s="203"/>
      <c r="F19" s="206"/>
      <c r="G19" s="203"/>
      <c r="H19" s="206"/>
      <c r="I19" s="203"/>
      <c r="J19" s="206"/>
      <c r="K19" s="203"/>
      <c r="L19" s="206"/>
      <c r="M19" s="203"/>
      <c r="N19" s="206"/>
      <c r="O19" s="185"/>
      <c r="P19" s="188"/>
      <c r="Q19" s="23"/>
      <c r="R19" s="22"/>
      <c r="S19" s="19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</row>
    <row r="20" spans="1:33" ht="12.75" customHeight="1" x14ac:dyDescent="0.2">
      <c r="A20" s="195" t="s">
        <v>8</v>
      </c>
      <c r="B20" s="198" t="str">
        <f>S18</f>
        <v>No Match (201)</v>
      </c>
      <c r="C20" s="195" t="s">
        <v>6</v>
      </c>
      <c r="D20" s="198" t="str">
        <f>S21</f>
        <v>Garry Dodd (165)</v>
      </c>
      <c r="E20" s="201"/>
      <c r="F20" s="204"/>
      <c r="G20" s="201"/>
      <c r="H20" s="204"/>
      <c r="I20" s="201"/>
      <c r="J20" s="204"/>
      <c r="K20" s="201"/>
      <c r="L20" s="204"/>
      <c r="M20" s="201"/>
      <c r="N20" s="204"/>
      <c r="O20" s="183">
        <f>AD20</f>
        <v>0</v>
      </c>
      <c r="P20" s="186">
        <f>AE20</f>
        <v>0</v>
      </c>
      <c r="Q20" s="24" t="s">
        <v>9</v>
      </c>
      <c r="R20" s="22" t="str">
        <f>VLOOKUP(C9,teamdata,3)</f>
        <v>GSYSM2</v>
      </c>
      <c r="S20" s="19" t="str">
        <f>VLOOKUP(R20,players,4)</f>
        <v>Lawrence Stacey (166)</v>
      </c>
      <c r="T20" s="172">
        <f>IF(E20&gt;F20,1,0)</f>
        <v>0</v>
      </c>
      <c r="U20" s="172">
        <f>IF(F20&gt;E20,1,0)</f>
        <v>0</v>
      </c>
      <c r="V20" s="172">
        <f>IF(G20&gt;H20,1,0)</f>
        <v>0</v>
      </c>
      <c r="W20" s="172">
        <f>IF(H20&gt;G20,1,0)</f>
        <v>0</v>
      </c>
      <c r="X20" s="172">
        <f>IF(I20&gt;J20,1,0)</f>
        <v>0</v>
      </c>
      <c r="Y20" s="172">
        <f>IF(J20&gt;I20,1,0)</f>
        <v>0</v>
      </c>
      <c r="Z20" s="172">
        <f>IF(K20&gt;L20,1,0)</f>
        <v>0</v>
      </c>
      <c r="AA20" s="172">
        <f>IF(L20&gt;K20,1,0)</f>
        <v>0</v>
      </c>
      <c r="AB20" s="172">
        <f>IF(M20&gt;N20,1,0)</f>
        <v>0</v>
      </c>
      <c r="AC20" s="172">
        <f>IF(N20&gt;M20,1,0)</f>
        <v>0</v>
      </c>
      <c r="AD20" s="172">
        <f>T20+V20+X20+Z20+AB20</f>
        <v>0</v>
      </c>
      <c r="AE20" s="172">
        <f>U20+W20+Y20+AA20+AC20</f>
        <v>0</v>
      </c>
      <c r="AF20" s="172">
        <f>IF(AD20&gt;AE20,1,0)</f>
        <v>0</v>
      </c>
      <c r="AG20" s="172">
        <f>IF(AE20&gt;AD20,1,0)</f>
        <v>0</v>
      </c>
    </row>
    <row r="21" spans="1:33" ht="12.75" customHeight="1" x14ac:dyDescent="0.2">
      <c r="A21" s="196"/>
      <c r="B21" s="199"/>
      <c r="C21" s="196"/>
      <c r="D21" s="199"/>
      <c r="E21" s="202"/>
      <c r="F21" s="205"/>
      <c r="G21" s="202"/>
      <c r="H21" s="205"/>
      <c r="I21" s="202"/>
      <c r="J21" s="205"/>
      <c r="K21" s="202"/>
      <c r="L21" s="205"/>
      <c r="M21" s="202"/>
      <c r="N21" s="205"/>
      <c r="O21" s="184"/>
      <c r="P21" s="187"/>
      <c r="Q21" s="21" t="s">
        <v>6</v>
      </c>
      <c r="R21" s="22" t="str">
        <f>VLOOKUP(C9,teamdata,2)</f>
        <v>GSYSM1</v>
      </c>
      <c r="S21" s="19" t="str">
        <f>VLOOKUP(R21,players,4)</f>
        <v>Garry Dodd (165)</v>
      </c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</row>
    <row r="22" spans="1:33" ht="12.75" customHeight="1" x14ac:dyDescent="0.2">
      <c r="A22" s="197"/>
      <c r="B22" s="200"/>
      <c r="C22" s="197"/>
      <c r="D22" s="200"/>
      <c r="E22" s="203"/>
      <c r="F22" s="206"/>
      <c r="G22" s="203"/>
      <c r="H22" s="206"/>
      <c r="I22" s="203"/>
      <c r="J22" s="206"/>
      <c r="K22" s="203"/>
      <c r="L22" s="206"/>
      <c r="M22" s="203"/>
      <c r="N22" s="206"/>
      <c r="O22" s="185"/>
      <c r="P22" s="188"/>
      <c r="S22" s="19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</row>
    <row r="23" spans="1:33" ht="12.75" customHeight="1" x14ac:dyDescent="0.2">
      <c r="A23" s="207" t="s">
        <v>10</v>
      </c>
      <c r="B23" s="198" t="str">
        <f>S23</f>
        <v>No Match (200)</v>
      </c>
      <c r="C23" s="211" t="s">
        <v>10</v>
      </c>
      <c r="D23" s="198" t="str">
        <f>S25</f>
        <v>Garry Dodd (165)</v>
      </c>
      <c r="E23" s="201"/>
      <c r="F23" s="204"/>
      <c r="G23" s="201"/>
      <c r="H23" s="204"/>
      <c r="I23" s="201"/>
      <c r="J23" s="204"/>
      <c r="K23" s="201"/>
      <c r="L23" s="204"/>
      <c r="M23" s="201"/>
      <c r="N23" s="204"/>
      <c r="O23" s="183">
        <f>AD23</f>
        <v>0</v>
      </c>
      <c r="P23" s="186">
        <f>AE23</f>
        <v>0</v>
      </c>
      <c r="Q23" s="21" t="s">
        <v>7</v>
      </c>
      <c r="R23" s="22" t="str">
        <f>R17</f>
        <v>NONESM1</v>
      </c>
      <c r="S23" s="19" t="str">
        <f>VLOOKUP(R23,players,4)</f>
        <v>No Match (200)</v>
      </c>
      <c r="T23" s="172">
        <f>IF(E23&gt;F23,1,0)</f>
        <v>0</v>
      </c>
      <c r="U23" s="172">
        <f>IF(F23&gt;E23,1,0)</f>
        <v>0</v>
      </c>
      <c r="V23" s="172">
        <f>IF(G23&gt;H23,1,0)</f>
        <v>0</v>
      </c>
      <c r="W23" s="172">
        <f>IF(H23&gt;G23,1,0)</f>
        <v>0</v>
      </c>
      <c r="X23" s="172">
        <f>IF(I23&gt;J23,1,0)</f>
        <v>0</v>
      </c>
      <c r="Y23" s="172">
        <f>IF(J23&gt;I23,1,0)</f>
        <v>0</v>
      </c>
      <c r="Z23" s="172">
        <f>IF(K23&gt;L23,1,0)</f>
        <v>0</v>
      </c>
      <c r="AA23" s="172">
        <f>IF(L23&gt;K23,1,0)</f>
        <v>0</v>
      </c>
      <c r="AB23" s="172">
        <f>IF(M23&gt;N23,1,0)</f>
        <v>0</v>
      </c>
      <c r="AC23" s="172">
        <f>IF(N23&gt;M23,1,0)</f>
        <v>0</v>
      </c>
      <c r="AD23" s="172">
        <f>T23+V23+X23+Z23+AB23</f>
        <v>0</v>
      </c>
      <c r="AE23" s="172">
        <f>U23+W23+Y23+AA23+AC23</f>
        <v>0</v>
      </c>
      <c r="AF23" s="172">
        <f>IF(AD23&gt;AE23,1,0)</f>
        <v>0</v>
      </c>
      <c r="AG23" s="172">
        <f>IF(AE23&gt;AD23,1,0)</f>
        <v>0</v>
      </c>
    </row>
    <row r="24" spans="1:33" ht="12.75" customHeight="1" x14ac:dyDescent="0.2">
      <c r="A24" s="208"/>
      <c r="B24" s="199"/>
      <c r="C24" s="209"/>
      <c r="D24" s="199"/>
      <c r="E24" s="202"/>
      <c r="F24" s="205"/>
      <c r="G24" s="202"/>
      <c r="H24" s="205"/>
      <c r="I24" s="202"/>
      <c r="J24" s="205"/>
      <c r="K24" s="202"/>
      <c r="L24" s="205"/>
      <c r="M24" s="202"/>
      <c r="N24" s="205"/>
      <c r="O24" s="184"/>
      <c r="P24" s="187"/>
      <c r="Q24" s="21" t="s">
        <v>8</v>
      </c>
      <c r="R24" s="22" t="str">
        <f>R18</f>
        <v>NONESM2</v>
      </c>
      <c r="S24" s="19" t="str">
        <f>VLOOKUP(R24,players,4)</f>
        <v>No Match (201)</v>
      </c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</row>
    <row r="25" spans="1:33" ht="12.75" customHeight="1" x14ac:dyDescent="0.2">
      <c r="A25" s="209"/>
      <c r="B25" s="199" t="str">
        <f>S24</f>
        <v>No Match (201)</v>
      </c>
      <c r="C25" s="209"/>
      <c r="D25" s="199" t="str">
        <f>S26</f>
        <v>Lawrence Stacey (166)</v>
      </c>
      <c r="E25" s="202"/>
      <c r="F25" s="205"/>
      <c r="G25" s="202"/>
      <c r="H25" s="205"/>
      <c r="I25" s="202"/>
      <c r="J25" s="205"/>
      <c r="K25" s="202"/>
      <c r="L25" s="205"/>
      <c r="M25" s="202"/>
      <c r="N25" s="205"/>
      <c r="O25" s="184"/>
      <c r="P25" s="187"/>
      <c r="Q25" s="21" t="s">
        <v>9</v>
      </c>
      <c r="R25" s="22" t="str">
        <f>R21</f>
        <v>GSYSM1</v>
      </c>
      <c r="S25" s="19" t="str">
        <f>VLOOKUP(R25,players,4)</f>
        <v>Garry Dodd (165)</v>
      </c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</row>
    <row r="26" spans="1:33" ht="12.75" customHeight="1" x14ac:dyDescent="0.2">
      <c r="A26" s="210"/>
      <c r="B26" s="200"/>
      <c r="C26" s="210"/>
      <c r="D26" s="200"/>
      <c r="E26" s="203"/>
      <c r="F26" s="206"/>
      <c r="G26" s="203"/>
      <c r="H26" s="206"/>
      <c r="I26" s="203"/>
      <c r="J26" s="206"/>
      <c r="K26" s="203"/>
      <c r="L26" s="206"/>
      <c r="M26" s="203"/>
      <c r="N26" s="206"/>
      <c r="O26" s="185"/>
      <c r="P26" s="188"/>
      <c r="Q26" s="21" t="s">
        <v>6</v>
      </c>
      <c r="R26" s="22" t="str">
        <f>R20</f>
        <v>GSYSM2</v>
      </c>
      <c r="S26" s="19" t="str">
        <f>VLOOKUP(R26,players,4)</f>
        <v>Lawrence Stacey (166)</v>
      </c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</row>
    <row r="27" spans="1:33" ht="12.75" customHeight="1" x14ac:dyDescent="0.2">
      <c r="A27" s="195" t="s">
        <v>7</v>
      </c>
      <c r="B27" s="198" t="str">
        <f>B17</f>
        <v>No Match (200)</v>
      </c>
      <c r="C27" s="195" t="s">
        <v>6</v>
      </c>
      <c r="D27" s="198" t="str">
        <f>S21</f>
        <v>Garry Dodd (165)</v>
      </c>
      <c r="E27" s="201"/>
      <c r="F27" s="204"/>
      <c r="G27" s="201"/>
      <c r="H27" s="204"/>
      <c r="I27" s="201"/>
      <c r="J27" s="204"/>
      <c r="K27" s="201"/>
      <c r="L27" s="204"/>
      <c r="M27" s="201"/>
      <c r="N27" s="204"/>
      <c r="O27" s="183">
        <f>AD27</f>
        <v>0</v>
      </c>
      <c r="P27" s="186">
        <f>AE27</f>
        <v>0</v>
      </c>
      <c r="Q27" s="258"/>
      <c r="R27" s="22"/>
      <c r="S27" s="19"/>
      <c r="T27" s="172">
        <f>IF(E27&gt;F27,1,0)</f>
        <v>0</v>
      </c>
      <c r="U27" s="172">
        <f>IF(F27&gt;E27,1,0)</f>
        <v>0</v>
      </c>
      <c r="V27" s="172">
        <f>IF(G27&gt;H27,1,0)</f>
        <v>0</v>
      </c>
      <c r="W27" s="172">
        <f>IF(H27&gt;G27,1,0)</f>
        <v>0</v>
      </c>
      <c r="X27" s="172">
        <f>IF(I27&gt;J27,1,0)</f>
        <v>0</v>
      </c>
      <c r="Y27" s="172">
        <f>IF(J27&gt;I27,1,0)</f>
        <v>0</v>
      </c>
      <c r="Z27" s="172">
        <f>IF(K27&gt;L27,1,0)</f>
        <v>0</v>
      </c>
      <c r="AA27" s="172">
        <f>IF(L27&gt;K27,1,0)</f>
        <v>0</v>
      </c>
      <c r="AB27" s="172">
        <f>IF(M27&gt;N27,1,0)</f>
        <v>0</v>
      </c>
      <c r="AC27" s="172">
        <f>IF(N27&gt;M27,1,0)</f>
        <v>0</v>
      </c>
      <c r="AD27" s="172">
        <f>T27+V27+X27+Z27+AB27</f>
        <v>0</v>
      </c>
      <c r="AE27" s="172">
        <f>U27+W27+Y27+AA27+AC27</f>
        <v>0</v>
      </c>
      <c r="AF27" s="172">
        <f>IF(AD27&gt;AE27,1,0)</f>
        <v>0</v>
      </c>
      <c r="AG27" s="172">
        <f>IF(AE27&gt;AD27,1,0)</f>
        <v>0</v>
      </c>
    </row>
    <row r="28" spans="1:33" ht="12.75" customHeight="1" x14ac:dyDescent="0.2">
      <c r="A28" s="196"/>
      <c r="B28" s="199"/>
      <c r="C28" s="196"/>
      <c r="D28" s="199"/>
      <c r="E28" s="202"/>
      <c r="F28" s="205"/>
      <c r="G28" s="202"/>
      <c r="H28" s="205"/>
      <c r="I28" s="202"/>
      <c r="J28" s="205"/>
      <c r="K28" s="202"/>
      <c r="L28" s="205"/>
      <c r="M28" s="202"/>
      <c r="N28" s="205"/>
      <c r="O28" s="184"/>
      <c r="P28" s="187"/>
      <c r="Q28" s="258"/>
      <c r="R28" s="22"/>
      <c r="S28" s="19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</row>
    <row r="29" spans="1:33" ht="12.75" customHeight="1" x14ac:dyDescent="0.2">
      <c r="A29" s="197"/>
      <c r="B29" s="200"/>
      <c r="C29" s="197"/>
      <c r="D29" s="200"/>
      <c r="E29" s="203"/>
      <c r="F29" s="206"/>
      <c r="G29" s="203"/>
      <c r="H29" s="206"/>
      <c r="I29" s="203"/>
      <c r="J29" s="206"/>
      <c r="K29" s="203"/>
      <c r="L29" s="206"/>
      <c r="M29" s="203"/>
      <c r="N29" s="206"/>
      <c r="O29" s="185"/>
      <c r="P29" s="188"/>
      <c r="S29" s="19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</row>
    <row r="30" spans="1:33" ht="12.75" customHeight="1" x14ac:dyDescent="0.2">
      <c r="A30" s="195" t="s">
        <v>8</v>
      </c>
      <c r="B30" s="198" t="str">
        <f>B20</f>
        <v>No Match (201)</v>
      </c>
      <c r="C30" s="195" t="s">
        <v>9</v>
      </c>
      <c r="D30" s="198" t="str">
        <f>S20</f>
        <v>Lawrence Stacey (166)</v>
      </c>
      <c r="E30" s="201"/>
      <c r="F30" s="204"/>
      <c r="G30" s="201"/>
      <c r="H30" s="204"/>
      <c r="I30" s="201"/>
      <c r="J30" s="204"/>
      <c r="K30" s="201"/>
      <c r="L30" s="204"/>
      <c r="M30" s="201"/>
      <c r="N30" s="204"/>
      <c r="O30" s="183">
        <f>AD30</f>
        <v>0</v>
      </c>
      <c r="P30" s="186">
        <f>AE30</f>
        <v>0</v>
      </c>
      <c r="S30" s="19"/>
      <c r="T30" s="172">
        <f>IF(E30&gt;F30,1,0)</f>
        <v>0</v>
      </c>
      <c r="U30" s="172">
        <f>IF(F30&gt;E30,1,0)</f>
        <v>0</v>
      </c>
      <c r="V30" s="172">
        <f>IF(G30&gt;H30,1,0)</f>
        <v>0</v>
      </c>
      <c r="W30" s="172">
        <f>IF(H30&gt;G30,1,0)</f>
        <v>0</v>
      </c>
      <c r="X30" s="172">
        <f>IF(I30&gt;J30,1,0)</f>
        <v>0</v>
      </c>
      <c r="Y30" s="172">
        <f>IF(J30&gt;I30,1,0)</f>
        <v>0</v>
      </c>
      <c r="Z30" s="172">
        <f>IF(K30&gt;L30,1,0)</f>
        <v>0</v>
      </c>
      <c r="AA30" s="172">
        <f>IF(L30&gt;K30,1,0)</f>
        <v>0</v>
      </c>
      <c r="AB30" s="172">
        <f>IF(M30&gt;N30,1,0)</f>
        <v>0</v>
      </c>
      <c r="AC30" s="172">
        <f>IF(N30&gt;M30,1,0)</f>
        <v>0</v>
      </c>
      <c r="AD30" s="172">
        <f>T30+V30+X30+Z30+AB30</f>
        <v>0</v>
      </c>
      <c r="AE30" s="172">
        <f>U30+W30+Y30+AA30+AC30</f>
        <v>0</v>
      </c>
      <c r="AF30" s="172">
        <f>IF(AD30&gt;AE30,1,0)</f>
        <v>0</v>
      </c>
      <c r="AG30" s="172">
        <f>IF(AE30&gt;AD30,1,0)</f>
        <v>0</v>
      </c>
    </row>
    <row r="31" spans="1:33" ht="12.75" customHeight="1" x14ac:dyDescent="0.2">
      <c r="A31" s="196"/>
      <c r="B31" s="199"/>
      <c r="C31" s="196"/>
      <c r="D31" s="199"/>
      <c r="E31" s="202"/>
      <c r="F31" s="205"/>
      <c r="G31" s="202"/>
      <c r="H31" s="205"/>
      <c r="I31" s="202"/>
      <c r="J31" s="205"/>
      <c r="K31" s="202"/>
      <c r="L31" s="205"/>
      <c r="M31" s="202"/>
      <c r="N31" s="205"/>
      <c r="O31" s="184"/>
      <c r="P31" s="187"/>
      <c r="S31" s="19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</row>
    <row r="32" spans="1:33" ht="12.75" customHeight="1" x14ac:dyDescent="0.2">
      <c r="A32" s="197"/>
      <c r="B32" s="200"/>
      <c r="C32" s="197"/>
      <c r="D32" s="200"/>
      <c r="E32" s="203"/>
      <c r="F32" s="206"/>
      <c r="G32" s="203"/>
      <c r="H32" s="206"/>
      <c r="I32" s="203"/>
      <c r="J32" s="206"/>
      <c r="K32" s="203"/>
      <c r="L32" s="206"/>
      <c r="M32" s="203"/>
      <c r="N32" s="206"/>
      <c r="O32" s="185"/>
      <c r="P32" s="188"/>
      <c r="S32" s="19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</row>
    <row r="33" spans="1:33" ht="12.75" customHeight="1" x14ac:dyDescent="0.2">
      <c r="A33" s="173" t="s">
        <v>11</v>
      </c>
      <c r="B33" s="174"/>
      <c r="C33" s="175"/>
      <c r="D33" s="173" t="s">
        <v>12</v>
      </c>
      <c r="E33" s="174"/>
      <c r="F33" s="175"/>
      <c r="G33" s="182" t="s">
        <v>35</v>
      </c>
      <c r="H33" s="174"/>
      <c r="I33" s="174"/>
      <c r="J33" s="174"/>
      <c r="K33" s="174"/>
      <c r="L33" s="174"/>
      <c r="M33" s="174"/>
      <c r="N33" s="175"/>
      <c r="O33" s="183">
        <f>AF33</f>
        <v>0</v>
      </c>
      <c r="P33" s="186">
        <f>AG33</f>
        <v>0</v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172">
        <f>SUM(AF17:AF32)</f>
        <v>0</v>
      </c>
      <c r="AG33" s="172">
        <f>SUM(AG17:AG32)</f>
        <v>0</v>
      </c>
    </row>
    <row r="34" spans="1:33" ht="12.75" customHeight="1" x14ac:dyDescent="0.2">
      <c r="A34" s="176"/>
      <c r="B34" s="177"/>
      <c r="C34" s="178"/>
      <c r="D34" s="176"/>
      <c r="E34" s="177"/>
      <c r="F34" s="178"/>
      <c r="G34" s="176"/>
      <c r="H34" s="177"/>
      <c r="I34" s="177"/>
      <c r="J34" s="177"/>
      <c r="K34" s="177"/>
      <c r="L34" s="177"/>
      <c r="M34" s="177"/>
      <c r="N34" s="178"/>
      <c r="O34" s="184"/>
      <c r="P34" s="187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172"/>
      <c r="AG34" s="172"/>
    </row>
    <row r="35" spans="1:33" ht="12.75" customHeight="1" x14ac:dyDescent="0.2">
      <c r="A35" s="176"/>
      <c r="B35" s="177"/>
      <c r="C35" s="178"/>
      <c r="D35" s="176"/>
      <c r="E35" s="177"/>
      <c r="F35" s="178"/>
      <c r="G35" s="176"/>
      <c r="H35" s="177"/>
      <c r="I35" s="177"/>
      <c r="J35" s="177"/>
      <c r="K35" s="177"/>
      <c r="L35" s="177"/>
      <c r="M35" s="177"/>
      <c r="N35" s="178"/>
      <c r="O35" s="185"/>
      <c r="P35" s="188"/>
    </row>
    <row r="36" spans="1:33" ht="12.75" customHeight="1" x14ac:dyDescent="0.2">
      <c r="A36" s="176"/>
      <c r="B36" s="177"/>
      <c r="C36" s="178"/>
      <c r="D36" s="176"/>
      <c r="E36" s="177"/>
      <c r="F36" s="178"/>
      <c r="G36" s="176"/>
      <c r="H36" s="177"/>
      <c r="I36" s="177"/>
      <c r="J36" s="177"/>
      <c r="K36" s="177"/>
      <c r="L36" s="177"/>
      <c r="M36" s="177"/>
      <c r="N36" s="178"/>
      <c r="O36" s="189"/>
      <c r="P36" s="190"/>
    </row>
    <row r="37" spans="1:33" ht="12.75" customHeight="1" x14ac:dyDescent="0.2">
      <c r="A37" s="176"/>
      <c r="B37" s="177"/>
      <c r="C37" s="178"/>
      <c r="D37" s="176"/>
      <c r="E37" s="177"/>
      <c r="F37" s="178"/>
      <c r="G37" s="176"/>
      <c r="H37" s="177"/>
      <c r="I37" s="177"/>
      <c r="J37" s="177"/>
      <c r="K37" s="177"/>
      <c r="L37" s="177"/>
      <c r="M37" s="177"/>
      <c r="N37" s="178"/>
      <c r="O37" s="191"/>
      <c r="P37" s="192"/>
    </row>
    <row r="38" spans="1:33" ht="12.75" customHeight="1" x14ac:dyDescent="0.2">
      <c r="A38" s="179"/>
      <c r="B38" s="180"/>
      <c r="C38" s="181"/>
      <c r="D38" s="179"/>
      <c r="E38" s="180"/>
      <c r="F38" s="181"/>
      <c r="G38" s="179"/>
      <c r="H38" s="180"/>
      <c r="I38" s="180"/>
      <c r="J38" s="180"/>
      <c r="K38" s="180"/>
      <c r="L38" s="180"/>
      <c r="M38" s="180"/>
      <c r="N38" s="181"/>
      <c r="O38" s="193"/>
      <c r="P38" s="194"/>
    </row>
    <row r="39" spans="1:33" ht="12.75" customHeight="1" x14ac:dyDescent="0.2">
      <c r="A39" s="163" t="s">
        <v>29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5"/>
    </row>
    <row r="40" spans="1:33" ht="12.75" customHeight="1" x14ac:dyDescent="0.2">
      <c r="A40" s="166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8"/>
    </row>
    <row r="41" spans="1:33" ht="12.75" customHeight="1" x14ac:dyDescent="0.2">
      <c r="A41" s="169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1"/>
    </row>
    <row r="42" spans="1:33" ht="12.75" customHeight="1" x14ac:dyDescent="0.2">
      <c r="A42" s="220" t="str">
        <f>A1</f>
        <v>ISLE OF MAN TABLE TENNIS ASSOCIATION</v>
      </c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2"/>
    </row>
    <row r="43" spans="1:33" ht="12.75" customHeight="1" x14ac:dyDescent="0.2">
      <c r="A43" s="223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5"/>
    </row>
    <row r="44" spans="1:33" ht="12.75" customHeight="1" x14ac:dyDescent="0.2">
      <c r="A44" s="223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5"/>
    </row>
    <row r="45" spans="1:33" ht="12.75" customHeight="1" x14ac:dyDescent="0.2">
      <c r="A45" s="226" t="str">
        <f>A4</f>
        <v>HOME COUNTRIES INTERNATIONAL CHAMPIONSHIP - MEN TEAM</v>
      </c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8"/>
    </row>
    <row r="46" spans="1:33" ht="12.75" customHeight="1" x14ac:dyDescent="0.2">
      <c r="A46" s="226"/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8"/>
    </row>
    <row r="47" spans="1:33" ht="12.75" customHeight="1" x14ac:dyDescent="0.2">
      <c r="A47" s="229"/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1"/>
    </row>
    <row r="48" spans="1:33" ht="12.75" customHeight="1" x14ac:dyDescent="0.2">
      <c r="A48" s="232" t="s">
        <v>27</v>
      </c>
      <c r="B48" s="233"/>
      <c r="C48" s="232" t="s">
        <v>28</v>
      </c>
      <c r="D48" s="236"/>
      <c r="E48" s="15"/>
      <c r="F48" s="15"/>
      <c r="G48" s="239" t="s">
        <v>24</v>
      </c>
      <c r="H48" s="239"/>
      <c r="I48" s="242" t="str">
        <f>I7</f>
        <v>Saturday 9th November 2019</v>
      </c>
      <c r="J48" s="242"/>
      <c r="K48" s="242"/>
      <c r="L48" s="242"/>
      <c r="M48" s="242"/>
      <c r="N48" s="242"/>
      <c r="O48" s="242"/>
      <c r="P48" s="16"/>
    </row>
    <row r="49" spans="1:33" ht="12.75" customHeight="1" x14ac:dyDescent="0.2">
      <c r="A49" s="234"/>
      <c r="B49" s="235"/>
      <c r="C49" s="237"/>
      <c r="D49" s="238"/>
      <c r="E49" s="17"/>
      <c r="F49" s="17"/>
      <c r="G49" s="240"/>
      <c r="H49" s="240"/>
      <c r="I49" s="243"/>
      <c r="J49" s="243"/>
      <c r="K49" s="243"/>
      <c r="L49" s="243"/>
      <c r="M49" s="243"/>
      <c r="N49" s="243"/>
      <c r="O49" s="243"/>
      <c r="P49" s="18"/>
    </row>
    <row r="50" spans="1:33" ht="12.75" customHeight="1" x14ac:dyDescent="0.2">
      <c r="A50" s="244" t="str">
        <f>Schedule!D48</f>
        <v>WALES</v>
      </c>
      <c r="B50" s="245"/>
      <c r="C50" s="259" t="str">
        <f>Schedule!F48</f>
        <v>ENGLAND</v>
      </c>
      <c r="D50" s="250"/>
      <c r="E50" s="17"/>
      <c r="F50" s="17"/>
      <c r="G50" s="240" t="s">
        <v>25</v>
      </c>
      <c r="H50" s="240"/>
      <c r="I50" s="243">
        <f>Schedule!A48</f>
        <v>14</v>
      </c>
      <c r="J50" s="243"/>
      <c r="K50" s="243"/>
      <c r="L50" s="243"/>
      <c r="M50" s="243"/>
      <c r="N50" s="243"/>
      <c r="O50" s="243"/>
      <c r="P50" s="18"/>
    </row>
    <row r="51" spans="1:33" ht="12.75" customHeight="1" x14ac:dyDescent="0.2">
      <c r="A51" s="246"/>
      <c r="B51" s="247"/>
      <c r="C51" s="251"/>
      <c r="D51" s="252"/>
      <c r="E51" s="17"/>
      <c r="F51" s="17"/>
      <c r="G51" s="240"/>
      <c r="H51" s="240"/>
      <c r="I51" s="243"/>
      <c r="J51" s="243"/>
      <c r="K51" s="243"/>
      <c r="L51" s="243"/>
      <c r="M51" s="243"/>
      <c r="N51" s="243"/>
      <c r="O51" s="243"/>
      <c r="P51" s="18"/>
    </row>
    <row r="52" spans="1:33" ht="12.75" customHeight="1" x14ac:dyDescent="0.2">
      <c r="A52" s="246"/>
      <c r="B52" s="247"/>
      <c r="C52" s="251"/>
      <c r="D52" s="252"/>
      <c r="E52" s="17"/>
      <c r="F52" s="17"/>
      <c r="G52" s="240" t="s">
        <v>26</v>
      </c>
      <c r="H52" s="240"/>
      <c r="I52" s="255">
        <f>I11</f>
        <v>0.72916666666666663</v>
      </c>
      <c r="J52" s="255"/>
      <c r="K52" s="255"/>
      <c r="L52" s="255"/>
      <c r="M52" s="255"/>
      <c r="N52" s="255"/>
      <c r="O52" s="255"/>
      <c r="P52" s="18"/>
    </row>
    <row r="53" spans="1:33" ht="12.75" customHeight="1" x14ac:dyDescent="0.2">
      <c r="A53" s="246"/>
      <c r="B53" s="247"/>
      <c r="C53" s="251"/>
      <c r="D53" s="252"/>
      <c r="E53" s="17"/>
      <c r="F53" s="17"/>
      <c r="G53" s="240"/>
      <c r="H53" s="240"/>
      <c r="I53" s="255"/>
      <c r="J53" s="255"/>
      <c r="K53" s="255"/>
      <c r="L53" s="255"/>
      <c r="M53" s="255"/>
      <c r="N53" s="255"/>
      <c r="O53" s="255"/>
      <c r="P53" s="18"/>
    </row>
    <row r="54" spans="1:33" ht="12.75" customHeight="1" x14ac:dyDescent="0.2">
      <c r="A54" s="246"/>
      <c r="B54" s="247"/>
      <c r="C54" s="251"/>
      <c r="D54" s="252"/>
      <c r="E54" s="17"/>
      <c r="F54" s="17"/>
      <c r="G54" s="256" t="s">
        <v>30</v>
      </c>
      <c r="H54" s="256"/>
      <c r="I54" s="243" t="str">
        <f>I13</f>
        <v>Session 7</v>
      </c>
      <c r="J54" s="243"/>
      <c r="K54" s="243"/>
      <c r="L54" s="243"/>
      <c r="M54" s="243"/>
      <c r="N54" s="243"/>
      <c r="O54" s="243"/>
      <c r="P54" s="18"/>
    </row>
    <row r="55" spans="1:33" ht="12.75" customHeight="1" x14ac:dyDescent="0.2">
      <c r="A55" s="248"/>
      <c r="B55" s="249"/>
      <c r="C55" s="253"/>
      <c r="D55" s="254"/>
      <c r="E55" s="17"/>
      <c r="F55" s="17"/>
      <c r="G55" s="257"/>
      <c r="H55" s="257"/>
      <c r="I55" s="257"/>
      <c r="J55" s="257"/>
      <c r="K55" s="257"/>
      <c r="L55" s="257"/>
      <c r="M55" s="257"/>
      <c r="N55" s="257"/>
      <c r="O55" s="257"/>
      <c r="P55" s="18"/>
    </row>
    <row r="56" spans="1:33" ht="12.75" customHeight="1" x14ac:dyDescent="0.2">
      <c r="A56" s="215" t="s">
        <v>14</v>
      </c>
      <c r="B56" s="216"/>
      <c r="C56" s="215" t="s">
        <v>13</v>
      </c>
      <c r="D56" s="216"/>
      <c r="E56" s="219" t="s">
        <v>0</v>
      </c>
      <c r="F56" s="216"/>
      <c r="G56" s="219" t="s">
        <v>1</v>
      </c>
      <c r="H56" s="216"/>
      <c r="I56" s="219" t="s">
        <v>2</v>
      </c>
      <c r="J56" s="216"/>
      <c r="K56" s="219" t="s">
        <v>3</v>
      </c>
      <c r="L56" s="216"/>
      <c r="M56" s="219" t="s">
        <v>4</v>
      </c>
      <c r="N56" s="216"/>
      <c r="O56" s="219" t="s">
        <v>5</v>
      </c>
      <c r="P56" s="216"/>
      <c r="T56" s="172">
        <v>1</v>
      </c>
      <c r="U56" s="172"/>
      <c r="V56" s="172">
        <v>2</v>
      </c>
      <c r="W56" s="172"/>
      <c r="X56" s="172">
        <v>3</v>
      </c>
      <c r="Y56" s="172"/>
      <c r="Z56" s="172">
        <v>4</v>
      </c>
      <c r="AA56" s="172"/>
      <c r="AB56" s="172">
        <v>5</v>
      </c>
      <c r="AC56" s="172"/>
      <c r="AD56" s="212" t="s">
        <v>53</v>
      </c>
      <c r="AE56" s="172"/>
      <c r="AF56" s="213" t="s">
        <v>52</v>
      </c>
      <c r="AG56" s="214"/>
    </row>
    <row r="57" spans="1:33" ht="12.75" customHeight="1" x14ac:dyDescent="0.2">
      <c r="A57" s="217"/>
      <c r="B57" s="218"/>
      <c r="C57" s="217"/>
      <c r="D57" s="218"/>
      <c r="E57" s="217"/>
      <c r="F57" s="218"/>
      <c r="G57" s="217"/>
      <c r="H57" s="218"/>
      <c r="I57" s="217"/>
      <c r="J57" s="218"/>
      <c r="K57" s="217"/>
      <c r="L57" s="218"/>
      <c r="M57" s="217"/>
      <c r="N57" s="218"/>
      <c r="O57" s="217"/>
      <c r="P57" s="218"/>
      <c r="T57" s="48" t="s">
        <v>20</v>
      </c>
      <c r="U57" s="48" t="s">
        <v>7</v>
      </c>
      <c r="V57" s="48" t="s">
        <v>20</v>
      </c>
      <c r="W57" s="48" t="s">
        <v>7</v>
      </c>
      <c r="X57" s="48" t="s">
        <v>20</v>
      </c>
      <c r="Y57" s="48" t="s">
        <v>7</v>
      </c>
      <c r="Z57" s="48" t="s">
        <v>20</v>
      </c>
      <c r="AA57" s="48" t="s">
        <v>7</v>
      </c>
      <c r="AB57" s="48" t="s">
        <v>20</v>
      </c>
      <c r="AC57" s="48" t="s">
        <v>7</v>
      </c>
      <c r="AD57" s="48" t="s">
        <v>20</v>
      </c>
      <c r="AE57" s="48" t="s">
        <v>7</v>
      </c>
      <c r="AF57" s="48" t="s">
        <v>20</v>
      </c>
      <c r="AG57" s="48" t="s">
        <v>7</v>
      </c>
    </row>
    <row r="58" spans="1:33" ht="12.75" customHeight="1" x14ac:dyDescent="0.2">
      <c r="A58" s="195" t="s">
        <v>7</v>
      </c>
      <c r="B58" s="198" t="str">
        <f>S58</f>
        <v>Lauren Stacey (160)</v>
      </c>
      <c r="C58" s="195" t="s">
        <v>9</v>
      </c>
      <c r="D58" s="198" t="str">
        <f>S61</f>
        <v>Erthan Walsh (114)</v>
      </c>
      <c r="E58" s="201"/>
      <c r="F58" s="204"/>
      <c r="G58" s="201"/>
      <c r="H58" s="204"/>
      <c r="I58" s="201"/>
      <c r="J58" s="204"/>
      <c r="K58" s="201"/>
      <c r="L58" s="204"/>
      <c r="M58" s="201"/>
      <c r="N58" s="204"/>
      <c r="O58" s="183">
        <f>AD58</f>
        <v>0</v>
      </c>
      <c r="P58" s="186">
        <f>AE58</f>
        <v>0</v>
      </c>
      <c r="Q58" s="21" t="s">
        <v>7</v>
      </c>
      <c r="R58" s="22" t="str">
        <f>VLOOKUP(A50,teamdata,2)</f>
        <v>WALSM1</v>
      </c>
      <c r="S58" s="19" t="str">
        <f>VLOOKUP(R58,players,4)</f>
        <v>Lauren Stacey (160)</v>
      </c>
      <c r="T58" s="172">
        <f>IF(E58&gt;F58,1,0)</f>
        <v>0</v>
      </c>
      <c r="U58" s="172">
        <f>IF(F58&gt;E58,1,0)</f>
        <v>0</v>
      </c>
      <c r="V58" s="172">
        <f>IF(G58&gt;H58,1,0)</f>
        <v>0</v>
      </c>
      <c r="W58" s="172">
        <f>IF(H58&gt;G58,1,0)</f>
        <v>0</v>
      </c>
      <c r="X58" s="172">
        <f>IF(I58&gt;J58,1,0)</f>
        <v>0</v>
      </c>
      <c r="Y58" s="172">
        <f>IF(J58&gt;I58,1,0)</f>
        <v>0</v>
      </c>
      <c r="Z58" s="172">
        <f>IF(K58&gt;L58,1,0)</f>
        <v>0</v>
      </c>
      <c r="AA58" s="172">
        <f>IF(L58&gt;K58,1,0)</f>
        <v>0</v>
      </c>
      <c r="AB58" s="172">
        <f>IF(M58&gt;N58,1,0)</f>
        <v>0</v>
      </c>
      <c r="AC58" s="172">
        <f>IF(N58&gt;M58,1,0)</f>
        <v>0</v>
      </c>
      <c r="AD58" s="172">
        <f>T58+V58+X58+Z58+AB58</f>
        <v>0</v>
      </c>
      <c r="AE58" s="172">
        <f>U58+W58+Y58+AA58+AC58</f>
        <v>0</v>
      </c>
      <c r="AF58" s="172">
        <f>IF(AD58&gt;AE58,1,0)</f>
        <v>0</v>
      </c>
      <c r="AG58" s="172">
        <f>IF(AE58&gt;AD58,1,0)</f>
        <v>0</v>
      </c>
    </row>
    <row r="59" spans="1:33" ht="12.75" customHeight="1" x14ac:dyDescent="0.2">
      <c r="A59" s="196"/>
      <c r="B59" s="199"/>
      <c r="C59" s="196"/>
      <c r="D59" s="199"/>
      <c r="E59" s="202"/>
      <c r="F59" s="205"/>
      <c r="G59" s="202"/>
      <c r="H59" s="205"/>
      <c r="I59" s="202"/>
      <c r="J59" s="205"/>
      <c r="K59" s="202"/>
      <c r="L59" s="205"/>
      <c r="M59" s="202"/>
      <c r="N59" s="205"/>
      <c r="O59" s="184"/>
      <c r="P59" s="187"/>
      <c r="Q59" s="21" t="s">
        <v>8</v>
      </c>
      <c r="R59" s="22" t="str">
        <f>VLOOKUP(A50,teamdata,3)</f>
        <v>WALSM2</v>
      </c>
      <c r="S59" s="19" t="str">
        <f>VLOOKUP(R59,players,4)</f>
        <v>Lauren Stacey (160)</v>
      </c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</row>
    <row r="60" spans="1:33" ht="12.75" customHeight="1" x14ac:dyDescent="0.2">
      <c r="A60" s="197"/>
      <c r="B60" s="200"/>
      <c r="C60" s="197"/>
      <c r="D60" s="200"/>
      <c r="E60" s="203"/>
      <c r="F60" s="206"/>
      <c r="G60" s="203"/>
      <c r="H60" s="206"/>
      <c r="I60" s="203"/>
      <c r="J60" s="206"/>
      <c r="K60" s="203"/>
      <c r="L60" s="206"/>
      <c r="M60" s="203"/>
      <c r="N60" s="206"/>
      <c r="O60" s="185"/>
      <c r="P60" s="188"/>
      <c r="Q60" s="23"/>
      <c r="R60" s="22"/>
      <c r="S60" s="19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</row>
    <row r="61" spans="1:33" ht="12.75" customHeight="1" x14ac:dyDescent="0.2">
      <c r="A61" s="195" t="s">
        <v>8</v>
      </c>
      <c r="B61" s="198" t="str">
        <f>S59</f>
        <v>Lauren Stacey (160)</v>
      </c>
      <c r="C61" s="195" t="s">
        <v>6</v>
      </c>
      <c r="D61" s="198" t="str">
        <f>S62</f>
        <v>Shayan Siraj (113)</v>
      </c>
      <c r="E61" s="201"/>
      <c r="F61" s="204"/>
      <c r="G61" s="201"/>
      <c r="H61" s="204"/>
      <c r="I61" s="201"/>
      <c r="J61" s="204"/>
      <c r="K61" s="201"/>
      <c r="L61" s="204"/>
      <c r="M61" s="201"/>
      <c r="N61" s="204"/>
      <c r="O61" s="183">
        <f>AD61</f>
        <v>0</v>
      </c>
      <c r="P61" s="186">
        <f>AE61</f>
        <v>0</v>
      </c>
      <c r="Q61" s="24" t="s">
        <v>9</v>
      </c>
      <c r="R61" s="22" t="str">
        <f>VLOOKUP(C50,teamdata,3)</f>
        <v>ENGSM2</v>
      </c>
      <c r="S61" s="19" t="str">
        <f>VLOOKUP(R61,players,4)</f>
        <v>Erthan Walsh (114)</v>
      </c>
      <c r="T61" s="172">
        <f>IF(E61&gt;F61,1,0)</f>
        <v>0</v>
      </c>
      <c r="U61" s="172">
        <f>IF(F61&gt;E61,1,0)</f>
        <v>0</v>
      </c>
      <c r="V61" s="172">
        <f>IF(G61&gt;H61,1,0)</f>
        <v>0</v>
      </c>
      <c r="W61" s="172">
        <f>IF(H61&gt;G61,1,0)</f>
        <v>0</v>
      </c>
      <c r="X61" s="172">
        <f>IF(I61&gt;J61,1,0)</f>
        <v>0</v>
      </c>
      <c r="Y61" s="172">
        <f>IF(J61&gt;I61,1,0)</f>
        <v>0</v>
      </c>
      <c r="Z61" s="172">
        <f>IF(K61&gt;L61,1,0)</f>
        <v>0</v>
      </c>
      <c r="AA61" s="172">
        <f>IF(L61&gt;K61,1,0)</f>
        <v>0</v>
      </c>
      <c r="AB61" s="172">
        <f>IF(M61&gt;N61,1,0)</f>
        <v>0</v>
      </c>
      <c r="AC61" s="172">
        <f>IF(N61&gt;M61,1,0)</f>
        <v>0</v>
      </c>
      <c r="AD61" s="172">
        <f>T61+V61+X61+Z61+AB61</f>
        <v>0</v>
      </c>
      <c r="AE61" s="172">
        <f>U61+W61+Y61+AA61+AC61</f>
        <v>0</v>
      </c>
      <c r="AF61" s="172">
        <f>IF(AD61&gt;AE61,1,0)</f>
        <v>0</v>
      </c>
      <c r="AG61" s="172">
        <f>IF(AE61&gt;AD61,1,0)</f>
        <v>0</v>
      </c>
    </row>
    <row r="62" spans="1:33" ht="12.75" customHeight="1" x14ac:dyDescent="0.2">
      <c r="A62" s="196"/>
      <c r="B62" s="199"/>
      <c r="C62" s="196"/>
      <c r="D62" s="199"/>
      <c r="E62" s="202"/>
      <c r="F62" s="205"/>
      <c r="G62" s="202"/>
      <c r="H62" s="205"/>
      <c r="I62" s="202"/>
      <c r="J62" s="205"/>
      <c r="K62" s="202"/>
      <c r="L62" s="205"/>
      <c r="M62" s="202"/>
      <c r="N62" s="205"/>
      <c r="O62" s="184"/>
      <c r="P62" s="187"/>
      <c r="Q62" s="21" t="s">
        <v>6</v>
      </c>
      <c r="R62" s="22" t="str">
        <f>VLOOKUP(C50,teamdata,2)</f>
        <v>ENGSM1</v>
      </c>
      <c r="S62" s="19" t="str">
        <f>VLOOKUP(R62,players,4)</f>
        <v>Shayan Siraj (113)</v>
      </c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</row>
    <row r="63" spans="1:33" ht="12.75" customHeight="1" x14ac:dyDescent="0.2">
      <c r="A63" s="197"/>
      <c r="B63" s="200"/>
      <c r="C63" s="197"/>
      <c r="D63" s="200"/>
      <c r="E63" s="203"/>
      <c r="F63" s="206"/>
      <c r="G63" s="203"/>
      <c r="H63" s="206"/>
      <c r="I63" s="203"/>
      <c r="J63" s="206"/>
      <c r="K63" s="203"/>
      <c r="L63" s="206"/>
      <c r="M63" s="203"/>
      <c r="N63" s="206"/>
      <c r="O63" s="185"/>
      <c r="P63" s="188"/>
      <c r="S63" s="19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</row>
    <row r="64" spans="1:33" ht="12.75" customHeight="1" x14ac:dyDescent="0.2">
      <c r="A64" s="207" t="s">
        <v>10</v>
      </c>
      <c r="B64" s="198" t="str">
        <f>S64</f>
        <v>Lauren Stacey (160)</v>
      </c>
      <c r="C64" s="211" t="s">
        <v>10</v>
      </c>
      <c r="D64" s="198" t="str">
        <f>S66</f>
        <v>Shayan Siraj (113)</v>
      </c>
      <c r="E64" s="201"/>
      <c r="F64" s="204"/>
      <c r="G64" s="201"/>
      <c r="H64" s="204"/>
      <c r="I64" s="201"/>
      <c r="J64" s="204"/>
      <c r="K64" s="201"/>
      <c r="L64" s="204"/>
      <c r="M64" s="201"/>
      <c r="N64" s="204"/>
      <c r="O64" s="183">
        <f>AD64</f>
        <v>0</v>
      </c>
      <c r="P64" s="186">
        <f>AE64</f>
        <v>0</v>
      </c>
      <c r="Q64" s="21" t="s">
        <v>7</v>
      </c>
      <c r="R64" s="22" t="str">
        <f>R58</f>
        <v>WALSM1</v>
      </c>
      <c r="S64" s="19" t="str">
        <f>VLOOKUP(R64,players,4)</f>
        <v>Lauren Stacey (160)</v>
      </c>
      <c r="T64" s="172">
        <f>IF(E64&gt;F64,1,0)</f>
        <v>0</v>
      </c>
      <c r="U64" s="172">
        <f>IF(F64&gt;E64,1,0)</f>
        <v>0</v>
      </c>
      <c r="V64" s="172">
        <f>IF(G64&gt;H64,1,0)</f>
        <v>0</v>
      </c>
      <c r="W64" s="172">
        <f>IF(H64&gt;G64,1,0)</f>
        <v>0</v>
      </c>
      <c r="X64" s="172">
        <f>IF(I64&gt;J64,1,0)</f>
        <v>0</v>
      </c>
      <c r="Y64" s="172">
        <f>IF(J64&gt;I64,1,0)</f>
        <v>0</v>
      </c>
      <c r="Z64" s="172">
        <f>IF(K64&gt;L64,1,0)</f>
        <v>0</v>
      </c>
      <c r="AA64" s="172">
        <f>IF(L64&gt;K64,1,0)</f>
        <v>0</v>
      </c>
      <c r="AB64" s="172">
        <f>IF(M64&gt;N64,1,0)</f>
        <v>0</v>
      </c>
      <c r="AC64" s="172">
        <f>IF(N64&gt;M64,1,0)</f>
        <v>0</v>
      </c>
      <c r="AD64" s="172">
        <f>T64+V64+X64+Z64+AB64</f>
        <v>0</v>
      </c>
      <c r="AE64" s="172">
        <f>U64+W64+Y64+AA64+AC64</f>
        <v>0</v>
      </c>
      <c r="AF64" s="172">
        <f>IF(AD64&gt;AE64,1,0)</f>
        <v>0</v>
      </c>
      <c r="AG64" s="172">
        <f>IF(AE64&gt;AD64,1,0)</f>
        <v>0</v>
      </c>
    </row>
    <row r="65" spans="1:33" ht="12.75" customHeight="1" x14ac:dyDescent="0.2">
      <c r="A65" s="208"/>
      <c r="B65" s="199"/>
      <c r="C65" s="209"/>
      <c r="D65" s="199"/>
      <c r="E65" s="202"/>
      <c r="F65" s="205"/>
      <c r="G65" s="202"/>
      <c r="H65" s="205"/>
      <c r="I65" s="202"/>
      <c r="J65" s="205"/>
      <c r="K65" s="202"/>
      <c r="L65" s="205"/>
      <c r="M65" s="202"/>
      <c r="N65" s="205"/>
      <c r="O65" s="184"/>
      <c r="P65" s="187"/>
      <c r="Q65" s="21" t="s">
        <v>8</v>
      </c>
      <c r="R65" s="22" t="str">
        <f>R59</f>
        <v>WALSM2</v>
      </c>
      <c r="S65" s="19" t="str">
        <f>VLOOKUP(R65,players,4)</f>
        <v>Lauren Stacey (160)</v>
      </c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</row>
    <row r="66" spans="1:33" ht="12.75" customHeight="1" x14ac:dyDescent="0.2">
      <c r="A66" s="209"/>
      <c r="B66" s="199" t="str">
        <f>S65</f>
        <v>Lauren Stacey (160)</v>
      </c>
      <c r="C66" s="209"/>
      <c r="D66" s="199" t="str">
        <f>S67</f>
        <v>Erthan Walsh (114)</v>
      </c>
      <c r="E66" s="202"/>
      <c r="F66" s="205"/>
      <c r="G66" s="202"/>
      <c r="H66" s="205"/>
      <c r="I66" s="202"/>
      <c r="J66" s="205"/>
      <c r="K66" s="202"/>
      <c r="L66" s="205"/>
      <c r="M66" s="202"/>
      <c r="N66" s="205"/>
      <c r="O66" s="184"/>
      <c r="P66" s="187"/>
      <c r="Q66" s="21" t="s">
        <v>9</v>
      </c>
      <c r="R66" s="22" t="str">
        <f>R62</f>
        <v>ENGSM1</v>
      </c>
      <c r="S66" s="19" t="str">
        <f>VLOOKUP(R66,players,4)</f>
        <v>Shayan Siraj (113)</v>
      </c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</row>
    <row r="67" spans="1:33" ht="12.75" customHeight="1" x14ac:dyDescent="0.2">
      <c r="A67" s="210"/>
      <c r="B67" s="200"/>
      <c r="C67" s="210"/>
      <c r="D67" s="200"/>
      <c r="E67" s="203"/>
      <c r="F67" s="206"/>
      <c r="G67" s="203"/>
      <c r="H67" s="206"/>
      <c r="I67" s="203"/>
      <c r="J67" s="206"/>
      <c r="K67" s="203"/>
      <c r="L67" s="206"/>
      <c r="M67" s="203"/>
      <c r="N67" s="206"/>
      <c r="O67" s="185"/>
      <c r="P67" s="188"/>
      <c r="Q67" s="21" t="s">
        <v>6</v>
      </c>
      <c r="R67" s="22" t="str">
        <f>R61</f>
        <v>ENGSM2</v>
      </c>
      <c r="S67" s="19" t="str">
        <f>VLOOKUP(R67,players,4)</f>
        <v>Erthan Walsh (114)</v>
      </c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</row>
    <row r="68" spans="1:33" ht="12.75" customHeight="1" x14ac:dyDescent="0.2">
      <c r="A68" s="195" t="s">
        <v>7</v>
      </c>
      <c r="B68" s="198" t="str">
        <f>B58</f>
        <v>Lauren Stacey (160)</v>
      </c>
      <c r="C68" s="195" t="s">
        <v>6</v>
      </c>
      <c r="D68" s="198" t="str">
        <f>S62</f>
        <v>Shayan Siraj (113)</v>
      </c>
      <c r="E68" s="201"/>
      <c r="F68" s="204"/>
      <c r="G68" s="201"/>
      <c r="H68" s="204"/>
      <c r="I68" s="201"/>
      <c r="J68" s="204"/>
      <c r="K68" s="201"/>
      <c r="L68" s="204"/>
      <c r="M68" s="201"/>
      <c r="N68" s="204"/>
      <c r="O68" s="183">
        <f>AD68</f>
        <v>0</v>
      </c>
      <c r="P68" s="186">
        <f>AE68</f>
        <v>0</v>
      </c>
      <c r="Q68" s="258"/>
      <c r="R68" s="22"/>
      <c r="T68" s="172">
        <f>IF(E68&gt;F68,1,0)</f>
        <v>0</v>
      </c>
      <c r="U68" s="172">
        <f>IF(F68&gt;E68,1,0)</f>
        <v>0</v>
      </c>
      <c r="V68" s="172">
        <f>IF(G68&gt;H68,1,0)</f>
        <v>0</v>
      </c>
      <c r="W68" s="172">
        <f>IF(H68&gt;G68,1,0)</f>
        <v>0</v>
      </c>
      <c r="X68" s="172">
        <f>IF(I68&gt;J68,1,0)</f>
        <v>0</v>
      </c>
      <c r="Y68" s="172">
        <f>IF(J68&gt;I68,1,0)</f>
        <v>0</v>
      </c>
      <c r="Z68" s="172">
        <f>IF(K68&gt;L68,1,0)</f>
        <v>0</v>
      </c>
      <c r="AA68" s="172">
        <f>IF(L68&gt;K68,1,0)</f>
        <v>0</v>
      </c>
      <c r="AB68" s="172">
        <f>IF(M68&gt;N68,1,0)</f>
        <v>0</v>
      </c>
      <c r="AC68" s="172">
        <f>IF(N68&gt;M68,1,0)</f>
        <v>0</v>
      </c>
      <c r="AD68" s="172">
        <f>T68+V68+X68+Z68+AB68</f>
        <v>0</v>
      </c>
      <c r="AE68" s="172">
        <f>U68+W68+Y68+AA68+AC68</f>
        <v>0</v>
      </c>
      <c r="AF68" s="172">
        <f>IF(AD68&gt;AE68,1,0)</f>
        <v>0</v>
      </c>
      <c r="AG68" s="172">
        <f>IF(AE68&gt;AD68,1,0)</f>
        <v>0</v>
      </c>
    </row>
    <row r="69" spans="1:33" ht="12.75" customHeight="1" x14ac:dyDescent="0.2">
      <c r="A69" s="196"/>
      <c r="B69" s="199"/>
      <c r="C69" s="196"/>
      <c r="D69" s="199"/>
      <c r="E69" s="202"/>
      <c r="F69" s="205"/>
      <c r="G69" s="202"/>
      <c r="H69" s="205"/>
      <c r="I69" s="202"/>
      <c r="J69" s="205"/>
      <c r="K69" s="202"/>
      <c r="L69" s="205"/>
      <c r="M69" s="202"/>
      <c r="N69" s="205"/>
      <c r="O69" s="184"/>
      <c r="P69" s="187"/>
      <c r="Q69" s="258"/>
      <c r="R69" s="2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</row>
    <row r="70" spans="1:33" ht="12.75" customHeight="1" x14ac:dyDescent="0.2">
      <c r="A70" s="197"/>
      <c r="B70" s="200"/>
      <c r="C70" s="197"/>
      <c r="D70" s="200"/>
      <c r="E70" s="203"/>
      <c r="F70" s="206"/>
      <c r="G70" s="203"/>
      <c r="H70" s="206"/>
      <c r="I70" s="203"/>
      <c r="J70" s="206"/>
      <c r="K70" s="203"/>
      <c r="L70" s="206"/>
      <c r="M70" s="203"/>
      <c r="N70" s="206"/>
      <c r="O70" s="185"/>
      <c r="P70" s="188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</row>
    <row r="71" spans="1:33" ht="12.75" customHeight="1" x14ac:dyDescent="0.2">
      <c r="A71" s="195" t="s">
        <v>8</v>
      </c>
      <c r="B71" s="198" t="str">
        <f>B61</f>
        <v>Lauren Stacey (160)</v>
      </c>
      <c r="C71" s="195" t="s">
        <v>9</v>
      </c>
      <c r="D71" s="198" t="str">
        <f>S61</f>
        <v>Erthan Walsh (114)</v>
      </c>
      <c r="E71" s="201"/>
      <c r="F71" s="204"/>
      <c r="G71" s="201"/>
      <c r="H71" s="204"/>
      <c r="I71" s="201"/>
      <c r="J71" s="204"/>
      <c r="K71" s="201"/>
      <c r="L71" s="204"/>
      <c r="M71" s="201"/>
      <c r="N71" s="204"/>
      <c r="O71" s="183">
        <f>AD71</f>
        <v>0</v>
      </c>
      <c r="P71" s="186">
        <f>AE71</f>
        <v>0</v>
      </c>
      <c r="T71" s="172">
        <f>IF(E71&gt;F71,1,0)</f>
        <v>0</v>
      </c>
      <c r="U71" s="172">
        <f>IF(F71&gt;E71,1,0)</f>
        <v>0</v>
      </c>
      <c r="V71" s="172">
        <f>IF(G71&gt;H71,1,0)</f>
        <v>0</v>
      </c>
      <c r="W71" s="172">
        <f>IF(H71&gt;G71,1,0)</f>
        <v>0</v>
      </c>
      <c r="X71" s="172">
        <f>IF(I71&gt;J71,1,0)</f>
        <v>0</v>
      </c>
      <c r="Y71" s="172">
        <f>IF(J71&gt;I71,1,0)</f>
        <v>0</v>
      </c>
      <c r="Z71" s="172">
        <f>IF(K71&gt;L71,1,0)</f>
        <v>0</v>
      </c>
      <c r="AA71" s="172">
        <f>IF(L71&gt;K71,1,0)</f>
        <v>0</v>
      </c>
      <c r="AB71" s="172">
        <f>IF(M71&gt;N71,1,0)</f>
        <v>0</v>
      </c>
      <c r="AC71" s="172">
        <f>IF(N71&gt;M71,1,0)</f>
        <v>0</v>
      </c>
      <c r="AD71" s="172">
        <f>T71+V71+X71+Z71+AB71</f>
        <v>0</v>
      </c>
      <c r="AE71" s="172">
        <f>U71+W71+Y71+AA71+AC71</f>
        <v>0</v>
      </c>
      <c r="AF71" s="172">
        <f>IF(AD71&gt;AE71,1,0)</f>
        <v>0</v>
      </c>
      <c r="AG71" s="172">
        <f>IF(AE71&gt;AD71,1,0)</f>
        <v>0</v>
      </c>
    </row>
    <row r="72" spans="1:33" ht="12.75" customHeight="1" x14ac:dyDescent="0.2">
      <c r="A72" s="196"/>
      <c r="B72" s="199"/>
      <c r="C72" s="196"/>
      <c r="D72" s="199"/>
      <c r="E72" s="202"/>
      <c r="F72" s="205"/>
      <c r="G72" s="202"/>
      <c r="H72" s="205"/>
      <c r="I72" s="202"/>
      <c r="J72" s="205"/>
      <c r="K72" s="202"/>
      <c r="L72" s="205"/>
      <c r="M72" s="202"/>
      <c r="N72" s="205"/>
      <c r="O72" s="184"/>
      <c r="P72" s="187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</row>
    <row r="73" spans="1:33" ht="12.75" customHeight="1" x14ac:dyDescent="0.2">
      <c r="A73" s="197"/>
      <c r="B73" s="200"/>
      <c r="C73" s="197"/>
      <c r="D73" s="200"/>
      <c r="E73" s="203"/>
      <c r="F73" s="206"/>
      <c r="G73" s="203"/>
      <c r="H73" s="206"/>
      <c r="I73" s="203"/>
      <c r="J73" s="206"/>
      <c r="K73" s="203"/>
      <c r="L73" s="206"/>
      <c r="M73" s="203"/>
      <c r="N73" s="206"/>
      <c r="O73" s="185"/>
      <c r="P73" s="188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</row>
    <row r="74" spans="1:33" ht="12.75" customHeight="1" x14ac:dyDescent="0.2">
      <c r="A74" s="173" t="s">
        <v>11</v>
      </c>
      <c r="B74" s="174"/>
      <c r="C74" s="175"/>
      <c r="D74" s="173" t="s">
        <v>12</v>
      </c>
      <c r="E74" s="174"/>
      <c r="F74" s="175"/>
      <c r="G74" s="182" t="s">
        <v>35</v>
      </c>
      <c r="H74" s="174"/>
      <c r="I74" s="174"/>
      <c r="J74" s="174"/>
      <c r="K74" s="174"/>
      <c r="L74" s="174"/>
      <c r="M74" s="174"/>
      <c r="N74" s="175"/>
      <c r="O74" s="183">
        <f>AF74</f>
        <v>0</v>
      </c>
      <c r="P74" s="186">
        <f>AG74</f>
        <v>0</v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172">
        <f>SUM(AF58:AF73)</f>
        <v>0</v>
      </c>
      <c r="AG74" s="172">
        <f>SUM(AG58:AG73)</f>
        <v>0</v>
      </c>
    </row>
    <row r="75" spans="1:33" ht="12.75" customHeight="1" x14ac:dyDescent="0.2">
      <c r="A75" s="176"/>
      <c r="B75" s="177"/>
      <c r="C75" s="178"/>
      <c r="D75" s="176"/>
      <c r="E75" s="177"/>
      <c r="F75" s="178"/>
      <c r="G75" s="176"/>
      <c r="H75" s="177"/>
      <c r="I75" s="177"/>
      <c r="J75" s="177"/>
      <c r="K75" s="177"/>
      <c r="L75" s="177"/>
      <c r="M75" s="177"/>
      <c r="N75" s="178"/>
      <c r="O75" s="184"/>
      <c r="P75" s="187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172"/>
      <c r="AG75" s="172"/>
    </row>
    <row r="76" spans="1:33" ht="12.75" customHeight="1" x14ac:dyDescent="0.2">
      <c r="A76" s="176"/>
      <c r="B76" s="177"/>
      <c r="C76" s="178"/>
      <c r="D76" s="176"/>
      <c r="E76" s="177"/>
      <c r="F76" s="178"/>
      <c r="G76" s="176"/>
      <c r="H76" s="177"/>
      <c r="I76" s="177"/>
      <c r="J76" s="177"/>
      <c r="K76" s="177"/>
      <c r="L76" s="177"/>
      <c r="M76" s="177"/>
      <c r="N76" s="178"/>
      <c r="O76" s="185"/>
      <c r="P76" s="188"/>
    </row>
    <row r="77" spans="1:33" ht="12.75" customHeight="1" x14ac:dyDescent="0.2">
      <c r="A77" s="176"/>
      <c r="B77" s="177"/>
      <c r="C77" s="178"/>
      <c r="D77" s="176"/>
      <c r="E77" s="177"/>
      <c r="F77" s="178"/>
      <c r="G77" s="176"/>
      <c r="H77" s="177"/>
      <c r="I77" s="177"/>
      <c r="J77" s="177"/>
      <c r="K77" s="177"/>
      <c r="L77" s="177"/>
      <c r="M77" s="177"/>
      <c r="N77" s="178"/>
      <c r="O77" s="189"/>
      <c r="P77" s="190"/>
    </row>
    <row r="78" spans="1:33" ht="12.75" customHeight="1" x14ac:dyDescent="0.2">
      <c r="A78" s="176"/>
      <c r="B78" s="177"/>
      <c r="C78" s="178"/>
      <c r="D78" s="176"/>
      <c r="E78" s="177"/>
      <c r="F78" s="178"/>
      <c r="G78" s="176"/>
      <c r="H78" s="177"/>
      <c r="I78" s="177"/>
      <c r="J78" s="177"/>
      <c r="K78" s="177"/>
      <c r="L78" s="177"/>
      <c r="M78" s="177"/>
      <c r="N78" s="178"/>
      <c r="O78" s="191"/>
      <c r="P78" s="192"/>
    </row>
    <row r="79" spans="1:33" ht="12.75" customHeight="1" x14ac:dyDescent="0.2">
      <c r="A79" s="179"/>
      <c r="B79" s="180"/>
      <c r="C79" s="181"/>
      <c r="D79" s="179"/>
      <c r="E79" s="180"/>
      <c r="F79" s="181"/>
      <c r="G79" s="179"/>
      <c r="H79" s="180"/>
      <c r="I79" s="180"/>
      <c r="J79" s="180"/>
      <c r="K79" s="180"/>
      <c r="L79" s="180"/>
      <c r="M79" s="180"/>
      <c r="N79" s="181"/>
      <c r="O79" s="193"/>
      <c r="P79" s="194"/>
    </row>
    <row r="80" spans="1:33" ht="12.75" customHeight="1" x14ac:dyDescent="0.2">
      <c r="A80" s="163" t="s">
        <v>29</v>
      </c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5"/>
    </row>
    <row r="81" spans="1:16" ht="12.75" customHeight="1" x14ac:dyDescent="0.2">
      <c r="A81" s="166"/>
      <c r="B81" s="167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8"/>
    </row>
    <row r="82" spans="1:16" ht="12.75" customHeight="1" x14ac:dyDescent="0.2">
      <c r="A82" s="169"/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1"/>
    </row>
    <row r="83" spans="1:16" ht="12.75" customHeight="1" x14ac:dyDescent="0.2">
      <c r="A83" s="220" t="str">
        <f>A1</f>
        <v>ISLE OF MAN TABLE TENNIS ASSOCIATION</v>
      </c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2"/>
    </row>
    <row r="84" spans="1:16" ht="12.75" customHeight="1" x14ac:dyDescent="0.2">
      <c r="A84" s="223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5"/>
    </row>
    <row r="85" spans="1:16" ht="12.75" customHeight="1" x14ac:dyDescent="0.2">
      <c r="A85" s="223"/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5"/>
    </row>
    <row r="86" spans="1:16" ht="12.75" customHeight="1" x14ac:dyDescent="0.2">
      <c r="A86" s="226" t="str">
        <f>A4</f>
        <v>HOME COUNTRIES INTERNATIONAL CHAMPIONSHIP - MEN TEAM</v>
      </c>
      <c r="B86" s="227"/>
      <c r="C86" s="227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8"/>
    </row>
    <row r="87" spans="1:16" ht="12.75" customHeight="1" x14ac:dyDescent="0.2">
      <c r="A87" s="226"/>
      <c r="B87" s="227"/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8"/>
    </row>
    <row r="88" spans="1:16" ht="12.75" customHeight="1" x14ac:dyDescent="0.2">
      <c r="A88" s="229"/>
      <c r="B88" s="230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1"/>
    </row>
    <row r="89" spans="1:16" ht="12.75" customHeight="1" x14ac:dyDescent="0.2">
      <c r="A89" s="232" t="s">
        <v>27</v>
      </c>
      <c r="B89" s="233"/>
      <c r="C89" s="232" t="s">
        <v>28</v>
      </c>
      <c r="D89" s="236"/>
      <c r="E89" s="15"/>
      <c r="F89" s="15"/>
      <c r="G89" s="239" t="s">
        <v>24</v>
      </c>
      <c r="H89" s="239"/>
      <c r="I89" s="242" t="str">
        <f>I7</f>
        <v>Saturday 9th November 2019</v>
      </c>
      <c r="J89" s="242"/>
      <c r="K89" s="242"/>
      <c r="L89" s="242"/>
      <c r="M89" s="242"/>
      <c r="N89" s="242"/>
      <c r="O89" s="242"/>
      <c r="P89" s="16"/>
    </row>
    <row r="90" spans="1:16" ht="12.75" customHeight="1" x14ac:dyDescent="0.2">
      <c r="A90" s="234"/>
      <c r="B90" s="235"/>
      <c r="C90" s="237"/>
      <c r="D90" s="238"/>
      <c r="E90" s="17"/>
      <c r="F90" s="17"/>
      <c r="G90" s="240"/>
      <c r="H90" s="240"/>
      <c r="I90" s="243"/>
      <c r="J90" s="243"/>
      <c r="K90" s="243"/>
      <c r="L90" s="243"/>
      <c r="M90" s="243"/>
      <c r="N90" s="243"/>
      <c r="O90" s="243"/>
      <c r="P90" s="18"/>
    </row>
    <row r="91" spans="1:16" ht="12.75" customHeight="1" x14ac:dyDescent="0.2">
      <c r="A91" s="244" t="str">
        <f>Schedule!D49</f>
        <v>JERSEY</v>
      </c>
      <c r="B91" s="245"/>
      <c r="C91" s="244" t="str">
        <f>Schedule!F49</f>
        <v>ISLE OF MAN</v>
      </c>
      <c r="D91" s="250"/>
      <c r="E91" s="17"/>
      <c r="F91" s="17"/>
      <c r="G91" s="240" t="s">
        <v>25</v>
      </c>
      <c r="H91" s="240"/>
      <c r="I91" s="243">
        <f>Schedule!A49</f>
        <v>16</v>
      </c>
      <c r="J91" s="243"/>
      <c r="K91" s="243"/>
      <c r="L91" s="243"/>
      <c r="M91" s="243"/>
      <c r="N91" s="243"/>
      <c r="O91" s="243"/>
      <c r="P91" s="18"/>
    </row>
    <row r="92" spans="1:16" ht="12.75" customHeight="1" x14ac:dyDescent="0.2">
      <c r="A92" s="246"/>
      <c r="B92" s="247"/>
      <c r="C92" s="251"/>
      <c r="D92" s="252"/>
      <c r="E92" s="17"/>
      <c r="F92" s="17"/>
      <c r="G92" s="240"/>
      <c r="H92" s="240"/>
      <c r="I92" s="243"/>
      <c r="J92" s="243"/>
      <c r="K92" s="243"/>
      <c r="L92" s="243"/>
      <c r="M92" s="243"/>
      <c r="N92" s="243"/>
      <c r="O92" s="243"/>
      <c r="P92" s="18"/>
    </row>
    <row r="93" spans="1:16" ht="12.75" customHeight="1" x14ac:dyDescent="0.2">
      <c r="A93" s="246"/>
      <c r="B93" s="247"/>
      <c r="C93" s="251"/>
      <c r="D93" s="252"/>
      <c r="E93" s="17"/>
      <c r="F93" s="17"/>
      <c r="G93" s="240" t="s">
        <v>26</v>
      </c>
      <c r="H93" s="240"/>
      <c r="I93" s="255">
        <f>I11</f>
        <v>0.72916666666666663</v>
      </c>
      <c r="J93" s="255"/>
      <c r="K93" s="255"/>
      <c r="L93" s="255"/>
      <c r="M93" s="255"/>
      <c r="N93" s="255"/>
      <c r="O93" s="255"/>
      <c r="P93" s="18"/>
    </row>
    <row r="94" spans="1:16" ht="12.75" customHeight="1" x14ac:dyDescent="0.2">
      <c r="A94" s="246"/>
      <c r="B94" s="247"/>
      <c r="C94" s="251"/>
      <c r="D94" s="252"/>
      <c r="E94" s="17"/>
      <c r="F94" s="17"/>
      <c r="G94" s="240"/>
      <c r="H94" s="240"/>
      <c r="I94" s="255"/>
      <c r="J94" s="255"/>
      <c r="K94" s="255"/>
      <c r="L94" s="255"/>
      <c r="M94" s="255"/>
      <c r="N94" s="255"/>
      <c r="O94" s="255"/>
      <c r="P94" s="18"/>
    </row>
    <row r="95" spans="1:16" ht="12.75" customHeight="1" x14ac:dyDescent="0.2">
      <c r="A95" s="246"/>
      <c r="B95" s="247"/>
      <c r="C95" s="251"/>
      <c r="D95" s="252"/>
      <c r="E95" s="17"/>
      <c r="F95" s="17"/>
      <c r="G95" s="256" t="s">
        <v>30</v>
      </c>
      <c r="H95" s="256"/>
      <c r="I95" s="243" t="str">
        <f>I13</f>
        <v>Session 7</v>
      </c>
      <c r="J95" s="243"/>
      <c r="K95" s="243"/>
      <c r="L95" s="243"/>
      <c r="M95" s="243"/>
      <c r="N95" s="243"/>
      <c r="O95" s="243"/>
      <c r="P95" s="18"/>
    </row>
    <row r="96" spans="1:16" ht="12.75" customHeight="1" x14ac:dyDescent="0.2">
      <c r="A96" s="248"/>
      <c r="B96" s="249"/>
      <c r="C96" s="253"/>
      <c r="D96" s="254"/>
      <c r="E96" s="17"/>
      <c r="F96" s="17"/>
      <c r="G96" s="257"/>
      <c r="H96" s="257"/>
      <c r="I96" s="257"/>
      <c r="J96" s="257"/>
      <c r="K96" s="257"/>
      <c r="L96" s="257"/>
      <c r="M96" s="257"/>
      <c r="N96" s="257"/>
      <c r="O96" s="257"/>
      <c r="P96" s="18"/>
    </row>
    <row r="97" spans="1:33" ht="12.75" customHeight="1" x14ac:dyDescent="0.2">
      <c r="A97" s="215" t="s">
        <v>14</v>
      </c>
      <c r="B97" s="216"/>
      <c r="C97" s="215" t="s">
        <v>13</v>
      </c>
      <c r="D97" s="216"/>
      <c r="E97" s="219" t="s">
        <v>0</v>
      </c>
      <c r="F97" s="216"/>
      <c r="G97" s="219" t="s">
        <v>1</v>
      </c>
      <c r="H97" s="216"/>
      <c r="I97" s="219" t="s">
        <v>2</v>
      </c>
      <c r="J97" s="216"/>
      <c r="K97" s="219" t="s">
        <v>3</v>
      </c>
      <c r="L97" s="216"/>
      <c r="M97" s="219" t="s">
        <v>4</v>
      </c>
      <c r="N97" s="216"/>
      <c r="O97" s="219" t="s">
        <v>5</v>
      </c>
      <c r="P97" s="216"/>
      <c r="T97" s="172">
        <v>1</v>
      </c>
      <c r="U97" s="172"/>
      <c r="V97" s="172">
        <v>2</v>
      </c>
      <c r="W97" s="172"/>
      <c r="X97" s="172">
        <v>3</v>
      </c>
      <c r="Y97" s="172"/>
      <c r="Z97" s="172">
        <v>4</v>
      </c>
      <c r="AA97" s="172"/>
      <c r="AB97" s="172">
        <v>5</v>
      </c>
      <c r="AC97" s="172"/>
      <c r="AD97" s="212" t="s">
        <v>53</v>
      </c>
      <c r="AE97" s="172"/>
      <c r="AF97" s="213" t="s">
        <v>52</v>
      </c>
      <c r="AG97" s="214"/>
    </row>
    <row r="98" spans="1:33" ht="12.75" customHeight="1" x14ac:dyDescent="0.2">
      <c r="A98" s="217"/>
      <c r="B98" s="218"/>
      <c r="C98" s="217"/>
      <c r="D98" s="218"/>
      <c r="E98" s="217"/>
      <c r="F98" s="218"/>
      <c r="G98" s="217"/>
      <c r="H98" s="218"/>
      <c r="I98" s="217"/>
      <c r="J98" s="218"/>
      <c r="K98" s="217"/>
      <c r="L98" s="218"/>
      <c r="M98" s="217"/>
      <c r="N98" s="218"/>
      <c r="O98" s="217"/>
      <c r="P98" s="218"/>
      <c r="T98" s="48" t="s">
        <v>20</v>
      </c>
      <c r="U98" s="48" t="s">
        <v>7</v>
      </c>
      <c r="V98" s="48" t="s">
        <v>20</v>
      </c>
      <c r="W98" s="48" t="s">
        <v>7</v>
      </c>
      <c r="X98" s="48" t="s">
        <v>20</v>
      </c>
      <c r="Y98" s="48" t="s">
        <v>7</v>
      </c>
      <c r="Z98" s="48" t="s">
        <v>20</v>
      </c>
      <c r="AA98" s="48" t="s">
        <v>7</v>
      </c>
      <c r="AB98" s="48" t="s">
        <v>20</v>
      </c>
      <c r="AC98" s="48" t="s">
        <v>7</v>
      </c>
      <c r="AD98" s="48" t="s">
        <v>20</v>
      </c>
      <c r="AE98" s="48" t="s">
        <v>7</v>
      </c>
      <c r="AF98" s="48" t="s">
        <v>20</v>
      </c>
      <c r="AG98" s="48" t="s">
        <v>7</v>
      </c>
    </row>
    <row r="99" spans="1:33" ht="12.75" customHeight="1" x14ac:dyDescent="0.2">
      <c r="A99" s="195" t="s">
        <v>7</v>
      </c>
      <c r="B99" s="198" t="str">
        <f>S99</f>
        <v>Mariusz Cleminski (177)</v>
      </c>
      <c r="C99" s="195" t="s">
        <v>9</v>
      </c>
      <c r="D99" s="198" t="str">
        <f>S102</f>
        <v>Sean Drewry (102)</v>
      </c>
      <c r="E99" s="201"/>
      <c r="F99" s="204"/>
      <c r="G99" s="201"/>
      <c r="H99" s="204"/>
      <c r="I99" s="201"/>
      <c r="J99" s="204"/>
      <c r="K99" s="201"/>
      <c r="L99" s="204"/>
      <c r="M99" s="201"/>
      <c r="N99" s="204"/>
      <c r="O99" s="183">
        <f>AD99</f>
        <v>0</v>
      </c>
      <c r="P99" s="186">
        <f>AE99</f>
        <v>0</v>
      </c>
      <c r="Q99" s="21" t="s">
        <v>7</v>
      </c>
      <c r="R99" s="22" t="str">
        <f>VLOOKUP(A91,teamdata,2)</f>
        <v>JSYSM1</v>
      </c>
      <c r="S99" s="19" t="str">
        <f>VLOOKUP(R99,players,4)</f>
        <v>Mariusz Cleminski (177)</v>
      </c>
      <c r="T99" s="172">
        <f>IF(E99&gt;F99,1,0)</f>
        <v>0</v>
      </c>
      <c r="U99" s="172">
        <f>IF(F99&gt;E99,1,0)</f>
        <v>0</v>
      </c>
      <c r="V99" s="172">
        <f>IF(G99&gt;H99,1,0)</f>
        <v>0</v>
      </c>
      <c r="W99" s="172">
        <f>IF(H99&gt;G99,1,0)</f>
        <v>0</v>
      </c>
      <c r="X99" s="172">
        <f>IF(I99&gt;J99,1,0)</f>
        <v>0</v>
      </c>
      <c r="Y99" s="172">
        <f>IF(J99&gt;I99,1,0)</f>
        <v>0</v>
      </c>
      <c r="Z99" s="172">
        <f>IF(K99&gt;L99,1,0)</f>
        <v>0</v>
      </c>
      <c r="AA99" s="172">
        <f>IF(L99&gt;K99,1,0)</f>
        <v>0</v>
      </c>
      <c r="AB99" s="172">
        <f>IF(M99&gt;N99,1,0)</f>
        <v>0</v>
      </c>
      <c r="AC99" s="172">
        <f>IF(N99&gt;M99,1,0)</f>
        <v>0</v>
      </c>
      <c r="AD99" s="172">
        <f>T99+V99+X99+Z99+AB99</f>
        <v>0</v>
      </c>
      <c r="AE99" s="172">
        <f>U99+W99+Y99+AA99+AC99</f>
        <v>0</v>
      </c>
      <c r="AF99" s="172">
        <f>IF(AD99&gt;AE99,1,0)</f>
        <v>0</v>
      </c>
      <c r="AG99" s="172">
        <f>IF(AE99&gt;AD99,1,0)</f>
        <v>0</v>
      </c>
    </row>
    <row r="100" spans="1:33" ht="12.75" customHeight="1" x14ac:dyDescent="0.2">
      <c r="A100" s="196"/>
      <c r="B100" s="199"/>
      <c r="C100" s="196"/>
      <c r="D100" s="199"/>
      <c r="E100" s="202"/>
      <c r="F100" s="205"/>
      <c r="G100" s="202"/>
      <c r="H100" s="205"/>
      <c r="I100" s="202"/>
      <c r="J100" s="205"/>
      <c r="K100" s="202"/>
      <c r="L100" s="205"/>
      <c r="M100" s="202"/>
      <c r="N100" s="205"/>
      <c r="O100" s="184"/>
      <c r="P100" s="187"/>
      <c r="Q100" s="21" t="s">
        <v>8</v>
      </c>
      <c r="R100" s="22" t="str">
        <f>VLOOKUP(A91,teamdata,3)</f>
        <v>JSYSM2</v>
      </c>
      <c r="S100" s="19" t="str">
        <f>VLOOKUP(R100,players,4)</f>
        <v>Jack Mills (178)</v>
      </c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172"/>
    </row>
    <row r="101" spans="1:33" ht="12.75" customHeight="1" x14ac:dyDescent="0.2">
      <c r="A101" s="197"/>
      <c r="B101" s="200"/>
      <c r="C101" s="197"/>
      <c r="D101" s="200"/>
      <c r="E101" s="203"/>
      <c r="F101" s="206"/>
      <c r="G101" s="203"/>
      <c r="H101" s="206"/>
      <c r="I101" s="203"/>
      <c r="J101" s="206"/>
      <c r="K101" s="203"/>
      <c r="L101" s="206"/>
      <c r="M101" s="203"/>
      <c r="N101" s="206"/>
      <c r="O101" s="185"/>
      <c r="P101" s="188"/>
      <c r="Q101" s="23"/>
      <c r="R101" s="22"/>
      <c r="S101" s="19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</row>
    <row r="102" spans="1:33" ht="12.75" customHeight="1" x14ac:dyDescent="0.2">
      <c r="A102" s="195" t="s">
        <v>8</v>
      </c>
      <c r="B102" s="198" t="str">
        <f>S100</f>
        <v>Jack Mills (178)</v>
      </c>
      <c r="C102" s="195" t="s">
        <v>6</v>
      </c>
      <c r="D102" s="198" t="str">
        <f>S103</f>
        <v>Sam Bailey (101)</v>
      </c>
      <c r="E102" s="201"/>
      <c r="F102" s="204"/>
      <c r="G102" s="201"/>
      <c r="H102" s="204"/>
      <c r="I102" s="201"/>
      <c r="J102" s="204"/>
      <c r="K102" s="201"/>
      <c r="L102" s="204"/>
      <c r="M102" s="201"/>
      <c r="N102" s="204"/>
      <c r="O102" s="183">
        <f>AD102</f>
        <v>0</v>
      </c>
      <c r="P102" s="186">
        <f>AE102</f>
        <v>0</v>
      </c>
      <c r="Q102" s="24" t="s">
        <v>9</v>
      </c>
      <c r="R102" s="22" t="str">
        <f>VLOOKUP(C91,teamdata,3)</f>
        <v>IOMSM2</v>
      </c>
      <c r="S102" s="19" t="str">
        <f>VLOOKUP(R102,players,4)</f>
        <v>Sean Drewry (102)</v>
      </c>
      <c r="T102" s="172">
        <f>IF(E102&gt;F102,1,0)</f>
        <v>0</v>
      </c>
      <c r="U102" s="172">
        <f>IF(F102&gt;E102,1,0)</f>
        <v>0</v>
      </c>
      <c r="V102" s="172">
        <f>IF(G102&gt;H102,1,0)</f>
        <v>0</v>
      </c>
      <c r="W102" s="172">
        <f>IF(H102&gt;G102,1,0)</f>
        <v>0</v>
      </c>
      <c r="X102" s="172">
        <f>IF(I102&gt;J102,1,0)</f>
        <v>0</v>
      </c>
      <c r="Y102" s="172">
        <f>IF(J102&gt;I102,1,0)</f>
        <v>0</v>
      </c>
      <c r="Z102" s="172">
        <f>IF(K102&gt;L102,1,0)</f>
        <v>0</v>
      </c>
      <c r="AA102" s="172">
        <f>IF(L102&gt;K102,1,0)</f>
        <v>0</v>
      </c>
      <c r="AB102" s="172">
        <f>IF(M102&gt;N102,1,0)</f>
        <v>0</v>
      </c>
      <c r="AC102" s="172">
        <f>IF(N102&gt;M102,1,0)</f>
        <v>0</v>
      </c>
      <c r="AD102" s="172">
        <f>T102+V102+X102+Z102+AB102</f>
        <v>0</v>
      </c>
      <c r="AE102" s="172">
        <f>U102+W102+Y102+AA102+AC102</f>
        <v>0</v>
      </c>
      <c r="AF102" s="172">
        <f>IF(AD102&gt;AE102,1,0)</f>
        <v>0</v>
      </c>
      <c r="AG102" s="172">
        <f>IF(AE102&gt;AD102,1,0)</f>
        <v>0</v>
      </c>
    </row>
    <row r="103" spans="1:33" ht="12.75" customHeight="1" x14ac:dyDescent="0.2">
      <c r="A103" s="196"/>
      <c r="B103" s="199"/>
      <c r="C103" s="196"/>
      <c r="D103" s="199"/>
      <c r="E103" s="202"/>
      <c r="F103" s="205"/>
      <c r="G103" s="202"/>
      <c r="H103" s="205"/>
      <c r="I103" s="202"/>
      <c r="J103" s="205"/>
      <c r="K103" s="202"/>
      <c r="L103" s="205"/>
      <c r="M103" s="202"/>
      <c r="N103" s="205"/>
      <c r="O103" s="184"/>
      <c r="P103" s="187"/>
      <c r="Q103" s="21" t="s">
        <v>6</v>
      </c>
      <c r="R103" s="22" t="str">
        <f>VLOOKUP(C91,teamdata,2)</f>
        <v>IOMSM1</v>
      </c>
      <c r="S103" s="19" t="str">
        <f>VLOOKUP(R103,players,4)</f>
        <v>Sam Bailey (101)</v>
      </c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  <c r="AG103" s="172"/>
    </row>
    <row r="104" spans="1:33" ht="12.75" customHeight="1" x14ac:dyDescent="0.2">
      <c r="A104" s="197"/>
      <c r="B104" s="200"/>
      <c r="C104" s="197"/>
      <c r="D104" s="200"/>
      <c r="E104" s="203"/>
      <c r="F104" s="206"/>
      <c r="G104" s="203"/>
      <c r="H104" s="206"/>
      <c r="I104" s="203"/>
      <c r="J104" s="206"/>
      <c r="K104" s="203"/>
      <c r="L104" s="206"/>
      <c r="M104" s="203"/>
      <c r="N104" s="206"/>
      <c r="O104" s="185"/>
      <c r="P104" s="188"/>
      <c r="S104" s="19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</row>
    <row r="105" spans="1:33" ht="12.75" customHeight="1" x14ac:dyDescent="0.2">
      <c r="A105" s="207" t="s">
        <v>10</v>
      </c>
      <c r="B105" s="198" t="str">
        <f>S105</f>
        <v>Mariusz Cleminski (177)</v>
      </c>
      <c r="C105" s="211" t="s">
        <v>10</v>
      </c>
      <c r="D105" s="198" t="str">
        <f>S107</f>
        <v>Sam Bailey (101)</v>
      </c>
      <c r="E105" s="201"/>
      <c r="F105" s="204"/>
      <c r="G105" s="201"/>
      <c r="H105" s="204"/>
      <c r="I105" s="201"/>
      <c r="J105" s="204"/>
      <c r="K105" s="201"/>
      <c r="L105" s="204"/>
      <c r="M105" s="201"/>
      <c r="N105" s="204"/>
      <c r="O105" s="183">
        <f>AD105</f>
        <v>0</v>
      </c>
      <c r="P105" s="186">
        <f>AE105</f>
        <v>0</v>
      </c>
      <c r="Q105" s="21" t="s">
        <v>7</v>
      </c>
      <c r="R105" s="22" t="str">
        <f>R99</f>
        <v>JSYSM1</v>
      </c>
      <c r="S105" s="19" t="str">
        <f>VLOOKUP(R105,players,4)</f>
        <v>Mariusz Cleminski (177)</v>
      </c>
      <c r="T105" s="172">
        <f>IF(E105&gt;F105,1,0)</f>
        <v>0</v>
      </c>
      <c r="U105" s="172">
        <f>IF(F105&gt;E105,1,0)</f>
        <v>0</v>
      </c>
      <c r="V105" s="172">
        <f>IF(G105&gt;H105,1,0)</f>
        <v>0</v>
      </c>
      <c r="W105" s="172">
        <f>IF(H105&gt;G105,1,0)</f>
        <v>0</v>
      </c>
      <c r="X105" s="172">
        <f>IF(I105&gt;J105,1,0)</f>
        <v>0</v>
      </c>
      <c r="Y105" s="172">
        <f>IF(J105&gt;I105,1,0)</f>
        <v>0</v>
      </c>
      <c r="Z105" s="172">
        <f>IF(K105&gt;L105,1,0)</f>
        <v>0</v>
      </c>
      <c r="AA105" s="172">
        <f>IF(L105&gt;K105,1,0)</f>
        <v>0</v>
      </c>
      <c r="AB105" s="172">
        <f>IF(M105&gt;N105,1,0)</f>
        <v>0</v>
      </c>
      <c r="AC105" s="172">
        <f>IF(N105&gt;M105,1,0)</f>
        <v>0</v>
      </c>
      <c r="AD105" s="172">
        <f>T105+V105+X105+Z105+AB105</f>
        <v>0</v>
      </c>
      <c r="AE105" s="172">
        <f>U105+W105+Y105+AA105+AC105</f>
        <v>0</v>
      </c>
      <c r="AF105" s="172">
        <f>IF(AD105&gt;AE105,1,0)</f>
        <v>0</v>
      </c>
      <c r="AG105" s="172">
        <f>IF(AE105&gt;AD105,1,0)</f>
        <v>0</v>
      </c>
    </row>
    <row r="106" spans="1:33" ht="12.75" customHeight="1" x14ac:dyDescent="0.2">
      <c r="A106" s="208"/>
      <c r="B106" s="199"/>
      <c r="C106" s="209"/>
      <c r="D106" s="199"/>
      <c r="E106" s="202"/>
      <c r="F106" s="205"/>
      <c r="G106" s="202"/>
      <c r="H106" s="205"/>
      <c r="I106" s="202"/>
      <c r="J106" s="205"/>
      <c r="K106" s="202"/>
      <c r="L106" s="205"/>
      <c r="M106" s="202"/>
      <c r="N106" s="205"/>
      <c r="O106" s="184"/>
      <c r="P106" s="187"/>
      <c r="Q106" s="21" t="s">
        <v>8</v>
      </c>
      <c r="R106" s="22" t="str">
        <f>R100</f>
        <v>JSYSM2</v>
      </c>
      <c r="S106" s="19" t="str">
        <f>VLOOKUP(R106,players,4)</f>
        <v>Jack Mills (178)</v>
      </c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2"/>
      <c r="AG106" s="172"/>
    </row>
    <row r="107" spans="1:33" ht="12.75" customHeight="1" x14ac:dyDescent="0.2">
      <c r="A107" s="209"/>
      <c r="B107" s="199" t="str">
        <f>S106</f>
        <v>Jack Mills (178)</v>
      </c>
      <c r="C107" s="209"/>
      <c r="D107" s="199" t="str">
        <f>S108</f>
        <v>Sean Drewry (102)</v>
      </c>
      <c r="E107" s="202"/>
      <c r="F107" s="205"/>
      <c r="G107" s="202"/>
      <c r="H107" s="205"/>
      <c r="I107" s="202"/>
      <c r="J107" s="205"/>
      <c r="K107" s="202"/>
      <c r="L107" s="205"/>
      <c r="M107" s="202"/>
      <c r="N107" s="205"/>
      <c r="O107" s="184"/>
      <c r="P107" s="187"/>
      <c r="Q107" s="21" t="s">
        <v>9</v>
      </c>
      <c r="R107" s="22" t="str">
        <f>R103</f>
        <v>IOMSM1</v>
      </c>
      <c r="S107" s="19" t="str">
        <f>VLOOKUP(R107,players,4)</f>
        <v>Sam Bailey (101)</v>
      </c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  <c r="AG107" s="172"/>
    </row>
    <row r="108" spans="1:33" ht="12.75" customHeight="1" x14ac:dyDescent="0.2">
      <c r="A108" s="210"/>
      <c r="B108" s="200"/>
      <c r="C108" s="210"/>
      <c r="D108" s="200"/>
      <c r="E108" s="203"/>
      <c r="F108" s="206"/>
      <c r="G108" s="203"/>
      <c r="H108" s="206"/>
      <c r="I108" s="203"/>
      <c r="J108" s="206"/>
      <c r="K108" s="203"/>
      <c r="L108" s="206"/>
      <c r="M108" s="203"/>
      <c r="N108" s="206"/>
      <c r="O108" s="185"/>
      <c r="P108" s="188"/>
      <c r="Q108" s="21" t="s">
        <v>6</v>
      </c>
      <c r="R108" s="22" t="str">
        <f>R102</f>
        <v>IOMSM2</v>
      </c>
      <c r="S108" s="19" t="str">
        <f>VLOOKUP(R108,players,4)</f>
        <v>Sean Drewry (102)</v>
      </c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  <c r="AG108" s="172"/>
    </row>
    <row r="109" spans="1:33" ht="12.75" customHeight="1" x14ac:dyDescent="0.2">
      <c r="A109" s="195" t="s">
        <v>7</v>
      </c>
      <c r="B109" s="198" t="str">
        <f>B99</f>
        <v>Mariusz Cleminski (177)</v>
      </c>
      <c r="C109" s="195" t="s">
        <v>6</v>
      </c>
      <c r="D109" s="198" t="str">
        <f>S103</f>
        <v>Sam Bailey (101)</v>
      </c>
      <c r="E109" s="201"/>
      <c r="F109" s="204"/>
      <c r="G109" s="201"/>
      <c r="H109" s="204"/>
      <c r="I109" s="201"/>
      <c r="J109" s="204"/>
      <c r="K109" s="201"/>
      <c r="L109" s="204"/>
      <c r="M109" s="201"/>
      <c r="N109" s="204"/>
      <c r="O109" s="183">
        <f>AD109</f>
        <v>0</v>
      </c>
      <c r="P109" s="186">
        <f>AE109</f>
        <v>0</v>
      </c>
      <c r="T109" s="172">
        <f>IF(E109&gt;F109,1,0)</f>
        <v>0</v>
      </c>
      <c r="U109" s="172">
        <f>IF(F109&gt;E109,1,0)</f>
        <v>0</v>
      </c>
      <c r="V109" s="172">
        <f>IF(G109&gt;H109,1,0)</f>
        <v>0</v>
      </c>
      <c r="W109" s="172">
        <f>IF(H109&gt;G109,1,0)</f>
        <v>0</v>
      </c>
      <c r="X109" s="172">
        <f>IF(I109&gt;J109,1,0)</f>
        <v>0</v>
      </c>
      <c r="Y109" s="172">
        <f>IF(J109&gt;I109,1,0)</f>
        <v>0</v>
      </c>
      <c r="Z109" s="172">
        <f>IF(K109&gt;L109,1,0)</f>
        <v>0</v>
      </c>
      <c r="AA109" s="172">
        <f>IF(L109&gt;K109,1,0)</f>
        <v>0</v>
      </c>
      <c r="AB109" s="172">
        <f>IF(M109&gt;N109,1,0)</f>
        <v>0</v>
      </c>
      <c r="AC109" s="172">
        <f>IF(N109&gt;M109,1,0)</f>
        <v>0</v>
      </c>
      <c r="AD109" s="172">
        <f>T109+V109+X109+Z109+AB109</f>
        <v>0</v>
      </c>
      <c r="AE109" s="172">
        <f>U109+W109+Y109+AA109+AC109</f>
        <v>0</v>
      </c>
      <c r="AF109" s="172">
        <f>IF(AD109&gt;AE109,1,0)</f>
        <v>0</v>
      </c>
      <c r="AG109" s="172">
        <f>IF(AE109&gt;AD109,1,0)</f>
        <v>0</v>
      </c>
    </row>
    <row r="110" spans="1:33" ht="12.75" customHeight="1" x14ac:dyDescent="0.2">
      <c r="A110" s="196"/>
      <c r="B110" s="199"/>
      <c r="C110" s="196"/>
      <c r="D110" s="199"/>
      <c r="E110" s="202"/>
      <c r="F110" s="205"/>
      <c r="G110" s="202"/>
      <c r="H110" s="205"/>
      <c r="I110" s="202"/>
      <c r="J110" s="205"/>
      <c r="K110" s="202"/>
      <c r="L110" s="205"/>
      <c r="M110" s="202"/>
      <c r="N110" s="205"/>
      <c r="O110" s="184"/>
      <c r="P110" s="187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172"/>
      <c r="AG110" s="172"/>
    </row>
    <row r="111" spans="1:33" ht="12.75" customHeight="1" x14ac:dyDescent="0.2">
      <c r="A111" s="197"/>
      <c r="B111" s="200"/>
      <c r="C111" s="197"/>
      <c r="D111" s="200"/>
      <c r="E111" s="203"/>
      <c r="F111" s="206"/>
      <c r="G111" s="203"/>
      <c r="H111" s="206"/>
      <c r="I111" s="203"/>
      <c r="J111" s="206"/>
      <c r="K111" s="203"/>
      <c r="L111" s="206"/>
      <c r="M111" s="203"/>
      <c r="N111" s="206"/>
      <c r="O111" s="185"/>
      <c r="P111" s="188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2"/>
      <c r="AG111" s="172"/>
    </row>
    <row r="112" spans="1:33" ht="12.75" customHeight="1" x14ac:dyDescent="0.2">
      <c r="A112" s="195" t="s">
        <v>8</v>
      </c>
      <c r="B112" s="198" t="str">
        <f>B102</f>
        <v>Jack Mills (178)</v>
      </c>
      <c r="C112" s="195" t="s">
        <v>9</v>
      </c>
      <c r="D112" s="198" t="str">
        <f>S102</f>
        <v>Sean Drewry (102)</v>
      </c>
      <c r="E112" s="201"/>
      <c r="F112" s="204"/>
      <c r="G112" s="201"/>
      <c r="H112" s="204"/>
      <c r="I112" s="201"/>
      <c r="J112" s="204"/>
      <c r="K112" s="201"/>
      <c r="L112" s="204"/>
      <c r="M112" s="201"/>
      <c r="N112" s="204"/>
      <c r="O112" s="183">
        <f>AD112</f>
        <v>0</v>
      </c>
      <c r="P112" s="186">
        <f>AE112</f>
        <v>0</v>
      </c>
      <c r="T112" s="172">
        <f>IF(E112&gt;F112,1,0)</f>
        <v>0</v>
      </c>
      <c r="U112" s="172">
        <f>IF(F112&gt;E112,1,0)</f>
        <v>0</v>
      </c>
      <c r="V112" s="172">
        <f>IF(G112&gt;H112,1,0)</f>
        <v>0</v>
      </c>
      <c r="W112" s="172">
        <f>IF(H112&gt;G112,1,0)</f>
        <v>0</v>
      </c>
      <c r="X112" s="172">
        <f>IF(I112&gt;J112,1,0)</f>
        <v>0</v>
      </c>
      <c r="Y112" s="172">
        <f>IF(J112&gt;I112,1,0)</f>
        <v>0</v>
      </c>
      <c r="Z112" s="172">
        <f>IF(K112&gt;L112,1,0)</f>
        <v>0</v>
      </c>
      <c r="AA112" s="172">
        <f>IF(L112&gt;K112,1,0)</f>
        <v>0</v>
      </c>
      <c r="AB112" s="172">
        <f>IF(M112&gt;N112,1,0)</f>
        <v>0</v>
      </c>
      <c r="AC112" s="172">
        <f>IF(N112&gt;M112,1,0)</f>
        <v>0</v>
      </c>
      <c r="AD112" s="172">
        <f>T112+V112+X112+Z112+AB112</f>
        <v>0</v>
      </c>
      <c r="AE112" s="172">
        <f>U112+W112+Y112+AA112+AC112</f>
        <v>0</v>
      </c>
      <c r="AF112" s="172">
        <f>IF(AD112&gt;AE112,1,0)</f>
        <v>0</v>
      </c>
      <c r="AG112" s="172">
        <f>IF(AE112&gt;AD112,1,0)</f>
        <v>0</v>
      </c>
    </row>
    <row r="113" spans="1:33" ht="12.75" customHeight="1" x14ac:dyDescent="0.2">
      <c r="A113" s="196"/>
      <c r="B113" s="199"/>
      <c r="C113" s="196"/>
      <c r="D113" s="199"/>
      <c r="E113" s="202"/>
      <c r="F113" s="205"/>
      <c r="G113" s="202"/>
      <c r="H113" s="205"/>
      <c r="I113" s="202"/>
      <c r="J113" s="205"/>
      <c r="K113" s="202"/>
      <c r="L113" s="205"/>
      <c r="M113" s="202"/>
      <c r="N113" s="205"/>
      <c r="O113" s="184"/>
      <c r="P113" s="187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</row>
    <row r="114" spans="1:33" ht="12.75" customHeight="1" x14ac:dyDescent="0.2">
      <c r="A114" s="197"/>
      <c r="B114" s="200"/>
      <c r="C114" s="197"/>
      <c r="D114" s="200"/>
      <c r="E114" s="203"/>
      <c r="F114" s="206"/>
      <c r="G114" s="203"/>
      <c r="H114" s="206"/>
      <c r="I114" s="203"/>
      <c r="J114" s="206"/>
      <c r="K114" s="203"/>
      <c r="L114" s="206"/>
      <c r="M114" s="203"/>
      <c r="N114" s="206"/>
      <c r="O114" s="185"/>
      <c r="P114" s="188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</row>
    <row r="115" spans="1:33" ht="12.75" customHeight="1" x14ac:dyDescent="0.2">
      <c r="A115" s="173" t="s">
        <v>11</v>
      </c>
      <c r="B115" s="174"/>
      <c r="C115" s="175"/>
      <c r="D115" s="173" t="s">
        <v>12</v>
      </c>
      <c r="E115" s="174"/>
      <c r="F115" s="175"/>
      <c r="G115" s="182" t="s">
        <v>35</v>
      </c>
      <c r="H115" s="174"/>
      <c r="I115" s="174"/>
      <c r="J115" s="174"/>
      <c r="K115" s="174"/>
      <c r="L115" s="174"/>
      <c r="M115" s="174"/>
      <c r="N115" s="175"/>
      <c r="O115" s="183">
        <f>AF115</f>
        <v>0</v>
      </c>
      <c r="P115" s="186">
        <f>AG115</f>
        <v>0</v>
      </c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172">
        <f>SUM(AF99:AF114)</f>
        <v>0</v>
      </c>
      <c r="AG115" s="172">
        <f>SUM(AG99:AG114)</f>
        <v>0</v>
      </c>
    </row>
    <row r="116" spans="1:33" ht="12.75" customHeight="1" x14ac:dyDescent="0.2">
      <c r="A116" s="176"/>
      <c r="B116" s="177"/>
      <c r="C116" s="178"/>
      <c r="D116" s="176"/>
      <c r="E116" s="177"/>
      <c r="F116" s="178"/>
      <c r="G116" s="176"/>
      <c r="H116" s="177"/>
      <c r="I116" s="177"/>
      <c r="J116" s="177"/>
      <c r="K116" s="177"/>
      <c r="L116" s="177"/>
      <c r="M116" s="177"/>
      <c r="N116" s="178"/>
      <c r="O116" s="184"/>
      <c r="P116" s="187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172"/>
      <c r="AG116" s="172"/>
    </row>
    <row r="117" spans="1:33" ht="12.75" customHeight="1" x14ac:dyDescent="0.2">
      <c r="A117" s="176"/>
      <c r="B117" s="177"/>
      <c r="C117" s="178"/>
      <c r="D117" s="176"/>
      <c r="E117" s="177"/>
      <c r="F117" s="178"/>
      <c r="G117" s="176"/>
      <c r="H117" s="177"/>
      <c r="I117" s="177"/>
      <c r="J117" s="177"/>
      <c r="K117" s="177"/>
      <c r="L117" s="177"/>
      <c r="M117" s="177"/>
      <c r="N117" s="178"/>
      <c r="O117" s="185"/>
      <c r="P117" s="188"/>
    </row>
    <row r="118" spans="1:33" ht="12.75" customHeight="1" x14ac:dyDescent="0.2">
      <c r="A118" s="176"/>
      <c r="B118" s="177"/>
      <c r="C118" s="178"/>
      <c r="D118" s="176"/>
      <c r="E118" s="177"/>
      <c r="F118" s="178"/>
      <c r="G118" s="176"/>
      <c r="H118" s="177"/>
      <c r="I118" s="177"/>
      <c r="J118" s="177"/>
      <c r="K118" s="177"/>
      <c r="L118" s="177"/>
      <c r="M118" s="177"/>
      <c r="N118" s="178"/>
      <c r="O118" s="189"/>
      <c r="P118" s="190"/>
    </row>
    <row r="119" spans="1:33" ht="12.75" customHeight="1" x14ac:dyDescent="0.2">
      <c r="A119" s="176"/>
      <c r="B119" s="177"/>
      <c r="C119" s="178"/>
      <c r="D119" s="176"/>
      <c r="E119" s="177"/>
      <c r="F119" s="178"/>
      <c r="G119" s="176"/>
      <c r="H119" s="177"/>
      <c r="I119" s="177"/>
      <c r="J119" s="177"/>
      <c r="K119" s="177"/>
      <c r="L119" s="177"/>
      <c r="M119" s="177"/>
      <c r="N119" s="178"/>
      <c r="O119" s="191"/>
      <c r="P119" s="192"/>
    </row>
    <row r="120" spans="1:33" ht="12.75" customHeight="1" x14ac:dyDescent="0.2">
      <c r="A120" s="179"/>
      <c r="B120" s="180"/>
      <c r="C120" s="181"/>
      <c r="D120" s="179"/>
      <c r="E120" s="180"/>
      <c r="F120" s="181"/>
      <c r="G120" s="179"/>
      <c r="H120" s="180"/>
      <c r="I120" s="180"/>
      <c r="J120" s="180"/>
      <c r="K120" s="180"/>
      <c r="L120" s="180"/>
      <c r="M120" s="180"/>
      <c r="N120" s="181"/>
      <c r="O120" s="193"/>
      <c r="P120" s="194"/>
    </row>
    <row r="121" spans="1:33" ht="12.75" customHeight="1" x14ac:dyDescent="0.2">
      <c r="A121" s="163" t="s">
        <v>29</v>
      </c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5"/>
    </row>
    <row r="122" spans="1:33" ht="12.75" customHeight="1" x14ac:dyDescent="0.2">
      <c r="A122" s="166"/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8"/>
    </row>
    <row r="123" spans="1:33" ht="12.75" customHeight="1" x14ac:dyDescent="0.2">
      <c r="A123" s="169"/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1"/>
    </row>
    <row r="124" spans="1:33" x14ac:dyDescent="0.2">
      <c r="A124" s="220" t="str">
        <f>A1</f>
        <v>ISLE OF MAN TABLE TENNIS ASSOCIATION</v>
      </c>
      <c r="B124" s="221"/>
      <c r="C124" s="221"/>
      <c r="D124" s="221"/>
      <c r="E124" s="221"/>
      <c r="F124" s="221"/>
      <c r="G124" s="221"/>
      <c r="H124" s="221"/>
      <c r="I124" s="221"/>
      <c r="J124" s="221"/>
      <c r="K124" s="221"/>
      <c r="L124" s="221"/>
      <c r="M124" s="221"/>
      <c r="N124" s="221"/>
      <c r="O124" s="221"/>
      <c r="P124" s="222"/>
    </row>
    <row r="125" spans="1:33" x14ac:dyDescent="0.2">
      <c r="A125" s="223"/>
      <c r="B125" s="224"/>
      <c r="C125" s="224"/>
      <c r="D125" s="224"/>
      <c r="E125" s="224"/>
      <c r="F125" s="224"/>
      <c r="G125" s="224"/>
      <c r="H125" s="224"/>
      <c r="I125" s="224"/>
      <c r="J125" s="224"/>
      <c r="K125" s="224"/>
      <c r="L125" s="224"/>
      <c r="M125" s="224"/>
      <c r="N125" s="224"/>
      <c r="O125" s="224"/>
      <c r="P125" s="225"/>
    </row>
    <row r="126" spans="1:33" x14ac:dyDescent="0.2">
      <c r="A126" s="223"/>
      <c r="B126" s="224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4"/>
      <c r="N126" s="224"/>
      <c r="O126" s="224"/>
      <c r="P126" s="225"/>
    </row>
    <row r="127" spans="1:33" x14ac:dyDescent="0.2">
      <c r="A127" s="226" t="str">
        <f>A4</f>
        <v>HOME COUNTRIES INTERNATIONAL CHAMPIONSHIP - MEN TEAM</v>
      </c>
      <c r="B127" s="227"/>
      <c r="C127" s="227"/>
      <c r="D127" s="227"/>
      <c r="E127" s="227"/>
      <c r="F127" s="227"/>
      <c r="G127" s="227"/>
      <c r="H127" s="227"/>
      <c r="I127" s="227"/>
      <c r="J127" s="227"/>
      <c r="K127" s="227"/>
      <c r="L127" s="227"/>
      <c r="M127" s="227"/>
      <c r="N127" s="227"/>
      <c r="O127" s="227"/>
      <c r="P127" s="228"/>
    </row>
    <row r="128" spans="1:33" x14ac:dyDescent="0.2">
      <c r="A128" s="226"/>
      <c r="B128" s="227"/>
      <c r="C128" s="227"/>
      <c r="D128" s="227"/>
      <c r="E128" s="227"/>
      <c r="F128" s="227"/>
      <c r="G128" s="227"/>
      <c r="H128" s="227"/>
      <c r="I128" s="227"/>
      <c r="J128" s="227"/>
      <c r="K128" s="227"/>
      <c r="L128" s="227"/>
      <c r="M128" s="227"/>
      <c r="N128" s="227"/>
      <c r="O128" s="227"/>
      <c r="P128" s="228"/>
    </row>
    <row r="129" spans="1:33" x14ac:dyDescent="0.2">
      <c r="A129" s="229"/>
      <c r="B129" s="230"/>
      <c r="C129" s="230"/>
      <c r="D129" s="230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  <c r="O129" s="230"/>
      <c r="P129" s="231"/>
    </row>
    <row r="130" spans="1:33" ht="20.25" x14ac:dyDescent="0.2">
      <c r="A130" s="232" t="s">
        <v>27</v>
      </c>
      <c r="B130" s="233"/>
      <c r="C130" s="232" t="s">
        <v>28</v>
      </c>
      <c r="D130" s="236"/>
      <c r="E130" s="15"/>
      <c r="F130" s="15"/>
      <c r="G130" s="239" t="s">
        <v>24</v>
      </c>
      <c r="H130" s="239"/>
      <c r="I130" s="241" t="str">
        <f>I7</f>
        <v>Saturday 9th November 2019</v>
      </c>
      <c r="J130" s="242"/>
      <c r="K130" s="242"/>
      <c r="L130" s="242"/>
      <c r="M130" s="242"/>
      <c r="N130" s="242"/>
      <c r="O130" s="242"/>
      <c r="P130" s="16"/>
    </row>
    <row r="131" spans="1:33" x14ac:dyDescent="0.2">
      <c r="A131" s="234"/>
      <c r="B131" s="235"/>
      <c r="C131" s="237"/>
      <c r="D131" s="238"/>
      <c r="E131" s="17"/>
      <c r="F131" s="17"/>
      <c r="G131" s="240"/>
      <c r="H131" s="240"/>
      <c r="I131" s="243"/>
      <c r="J131" s="243"/>
      <c r="K131" s="243"/>
      <c r="L131" s="243"/>
      <c r="M131" s="243"/>
      <c r="N131" s="243"/>
      <c r="O131" s="243"/>
      <c r="P131" s="18"/>
    </row>
    <row r="132" spans="1:33" x14ac:dyDescent="0.2">
      <c r="A132" s="244" t="str">
        <f>Schedule!D50</f>
        <v>SCOTLAND</v>
      </c>
      <c r="B132" s="245"/>
      <c r="C132" s="244" t="str">
        <f>Schedule!F50</f>
        <v>IRELAND</v>
      </c>
      <c r="D132" s="250"/>
      <c r="E132" s="17"/>
      <c r="F132" s="17"/>
      <c r="G132" s="240" t="s">
        <v>25</v>
      </c>
      <c r="H132" s="240"/>
      <c r="I132" s="243">
        <f>Schedule!A50</f>
        <v>13</v>
      </c>
      <c r="J132" s="243"/>
      <c r="K132" s="243"/>
      <c r="L132" s="243"/>
      <c r="M132" s="243"/>
      <c r="N132" s="243"/>
      <c r="O132" s="243"/>
      <c r="P132" s="18"/>
    </row>
    <row r="133" spans="1:33" x14ac:dyDescent="0.2">
      <c r="A133" s="246"/>
      <c r="B133" s="247"/>
      <c r="C133" s="251"/>
      <c r="D133" s="252"/>
      <c r="E133" s="17"/>
      <c r="F133" s="17"/>
      <c r="G133" s="240"/>
      <c r="H133" s="240"/>
      <c r="I133" s="243"/>
      <c r="J133" s="243"/>
      <c r="K133" s="243"/>
      <c r="L133" s="243"/>
      <c r="M133" s="243"/>
      <c r="N133" s="243"/>
      <c r="O133" s="243"/>
      <c r="P133" s="18"/>
    </row>
    <row r="134" spans="1:33" x14ac:dyDescent="0.2">
      <c r="A134" s="246"/>
      <c r="B134" s="247"/>
      <c r="C134" s="251"/>
      <c r="D134" s="252"/>
      <c r="E134" s="17"/>
      <c r="F134" s="17"/>
      <c r="G134" s="240" t="s">
        <v>26</v>
      </c>
      <c r="H134" s="240"/>
      <c r="I134" s="255">
        <f>I11</f>
        <v>0.72916666666666663</v>
      </c>
      <c r="J134" s="255"/>
      <c r="K134" s="255"/>
      <c r="L134" s="255"/>
      <c r="M134" s="255"/>
      <c r="N134" s="255"/>
      <c r="O134" s="255"/>
      <c r="P134" s="18"/>
    </row>
    <row r="135" spans="1:33" x14ac:dyDescent="0.2">
      <c r="A135" s="246"/>
      <c r="B135" s="247"/>
      <c r="C135" s="251"/>
      <c r="D135" s="252"/>
      <c r="E135" s="17"/>
      <c r="F135" s="17"/>
      <c r="G135" s="240"/>
      <c r="H135" s="240"/>
      <c r="I135" s="255"/>
      <c r="J135" s="255"/>
      <c r="K135" s="255"/>
      <c r="L135" s="255"/>
      <c r="M135" s="255"/>
      <c r="N135" s="255"/>
      <c r="O135" s="255"/>
      <c r="P135" s="18"/>
    </row>
    <row r="136" spans="1:33" x14ac:dyDescent="0.2">
      <c r="A136" s="246"/>
      <c r="B136" s="247"/>
      <c r="C136" s="251"/>
      <c r="D136" s="252"/>
      <c r="E136" s="17"/>
      <c r="F136" s="17"/>
      <c r="G136" s="256" t="s">
        <v>30</v>
      </c>
      <c r="H136" s="256"/>
      <c r="I136" s="243" t="str">
        <f>I13</f>
        <v>Session 7</v>
      </c>
      <c r="J136" s="243"/>
      <c r="K136" s="243"/>
      <c r="L136" s="243"/>
      <c r="M136" s="243"/>
      <c r="N136" s="243"/>
      <c r="O136" s="243"/>
      <c r="P136" s="18"/>
    </row>
    <row r="137" spans="1:33" x14ac:dyDescent="0.2">
      <c r="A137" s="248"/>
      <c r="B137" s="249"/>
      <c r="C137" s="253"/>
      <c r="D137" s="254"/>
      <c r="E137" s="17"/>
      <c r="F137" s="17"/>
      <c r="G137" s="257"/>
      <c r="H137" s="257"/>
      <c r="I137" s="257"/>
      <c r="J137" s="257"/>
      <c r="K137" s="257"/>
      <c r="L137" s="257"/>
      <c r="M137" s="257"/>
      <c r="N137" s="257"/>
      <c r="O137" s="257"/>
      <c r="P137" s="18"/>
    </row>
    <row r="138" spans="1:33" x14ac:dyDescent="0.2">
      <c r="A138" s="215" t="s">
        <v>14</v>
      </c>
      <c r="B138" s="216"/>
      <c r="C138" s="215" t="s">
        <v>13</v>
      </c>
      <c r="D138" s="216"/>
      <c r="E138" s="219" t="s">
        <v>0</v>
      </c>
      <c r="F138" s="216"/>
      <c r="G138" s="219" t="s">
        <v>1</v>
      </c>
      <c r="H138" s="216"/>
      <c r="I138" s="219" t="s">
        <v>2</v>
      </c>
      <c r="J138" s="216"/>
      <c r="K138" s="219" t="s">
        <v>3</v>
      </c>
      <c r="L138" s="216"/>
      <c r="M138" s="219" t="s">
        <v>4</v>
      </c>
      <c r="N138" s="216"/>
      <c r="O138" s="219" t="s">
        <v>5</v>
      </c>
      <c r="P138" s="216"/>
      <c r="T138" s="172">
        <v>1</v>
      </c>
      <c r="U138" s="172"/>
      <c r="V138" s="172">
        <v>2</v>
      </c>
      <c r="W138" s="172"/>
      <c r="X138" s="172">
        <v>3</v>
      </c>
      <c r="Y138" s="172"/>
      <c r="Z138" s="172">
        <v>4</v>
      </c>
      <c r="AA138" s="172"/>
      <c r="AB138" s="172">
        <v>5</v>
      </c>
      <c r="AC138" s="172"/>
      <c r="AD138" s="212" t="s">
        <v>53</v>
      </c>
      <c r="AE138" s="172"/>
      <c r="AF138" s="213" t="s">
        <v>52</v>
      </c>
      <c r="AG138" s="214"/>
    </row>
    <row r="139" spans="1:33" x14ac:dyDescent="0.2">
      <c r="A139" s="217"/>
      <c r="B139" s="218"/>
      <c r="C139" s="217"/>
      <c r="D139" s="218"/>
      <c r="E139" s="217"/>
      <c r="F139" s="218"/>
      <c r="G139" s="217"/>
      <c r="H139" s="218"/>
      <c r="I139" s="217"/>
      <c r="J139" s="218"/>
      <c r="K139" s="217"/>
      <c r="L139" s="218"/>
      <c r="M139" s="217"/>
      <c r="N139" s="218"/>
      <c r="O139" s="217"/>
      <c r="P139" s="218"/>
      <c r="T139" s="48" t="s">
        <v>20</v>
      </c>
      <c r="U139" s="48" t="s">
        <v>7</v>
      </c>
      <c r="V139" s="48" t="s">
        <v>20</v>
      </c>
      <c r="W139" s="48" t="s">
        <v>7</v>
      </c>
      <c r="X139" s="48" t="s">
        <v>20</v>
      </c>
      <c r="Y139" s="48" t="s">
        <v>7</v>
      </c>
      <c r="Z139" s="48" t="s">
        <v>20</v>
      </c>
      <c r="AA139" s="48" t="s">
        <v>7</v>
      </c>
      <c r="AB139" s="48" t="s">
        <v>20</v>
      </c>
      <c r="AC139" s="48" t="s">
        <v>7</v>
      </c>
      <c r="AD139" s="48" t="s">
        <v>20</v>
      </c>
      <c r="AE139" s="48" t="s">
        <v>7</v>
      </c>
      <c r="AF139" s="48" t="s">
        <v>20</v>
      </c>
      <c r="AG139" s="48" t="s">
        <v>7</v>
      </c>
    </row>
    <row r="140" spans="1:33" x14ac:dyDescent="0.2">
      <c r="A140" s="195" t="s">
        <v>7</v>
      </c>
      <c r="B140" s="198" t="str">
        <f>S140</f>
        <v>Colin Dalgleish (141)</v>
      </c>
      <c r="C140" s="195" t="s">
        <v>9</v>
      </c>
      <c r="D140" s="198" t="str">
        <f>S143</f>
        <v>Ryan Farrell (126)</v>
      </c>
      <c r="E140" s="201"/>
      <c r="F140" s="204"/>
      <c r="G140" s="201"/>
      <c r="H140" s="204"/>
      <c r="I140" s="201"/>
      <c r="J140" s="204"/>
      <c r="K140" s="201"/>
      <c r="L140" s="204"/>
      <c r="M140" s="201"/>
      <c r="N140" s="204"/>
      <c r="O140" s="183">
        <f>AD140</f>
        <v>0</v>
      </c>
      <c r="P140" s="186">
        <f>AE140</f>
        <v>0</v>
      </c>
      <c r="Q140" s="21" t="s">
        <v>7</v>
      </c>
      <c r="R140" s="22" t="str">
        <f>VLOOKUP(A132,teamdata,2)</f>
        <v>SCOSM1</v>
      </c>
      <c r="S140" s="19" t="str">
        <f>VLOOKUP(R140,players,4)</f>
        <v>Colin Dalgleish (141)</v>
      </c>
      <c r="T140" s="172">
        <f>IF(E140&gt;F140,1,0)</f>
        <v>0</v>
      </c>
      <c r="U140" s="172">
        <f>IF(F140&gt;E140,1,0)</f>
        <v>0</v>
      </c>
      <c r="V140" s="172">
        <f>IF(G140&gt;H140,1,0)</f>
        <v>0</v>
      </c>
      <c r="W140" s="172">
        <f>IF(H140&gt;G140,1,0)</f>
        <v>0</v>
      </c>
      <c r="X140" s="172">
        <f>IF(I140&gt;J140,1,0)</f>
        <v>0</v>
      </c>
      <c r="Y140" s="172">
        <f>IF(J140&gt;I140,1,0)</f>
        <v>0</v>
      </c>
      <c r="Z140" s="172">
        <f>IF(K140&gt;L140,1,0)</f>
        <v>0</v>
      </c>
      <c r="AA140" s="172">
        <f>IF(L140&gt;K140,1,0)</f>
        <v>0</v>
      </c>
      <c r="AB140" s="172">
        <f>IF(M140&gt;N140,1,0)</f>
        <v>0</v>
      </c>
      <c r="AC140" s="172">
        <f>IF(N140&gt;M140,1,0)</f>
        <v>0</v>
      </c>
      <c r="AD140" s="172">
        <f>T140+V140+X140+Z140+AB140</f>
        <v>0</v>
      </c>
      <c r="AE140" s="172">
        <f>U140+W140+Y140+AA140+AC140</f>
        <v>0</v>
      </c>
      <c r="AF140" s="172">
        <f>IF(AD140&gt;AE140,1,0)</f>
        <v>0</v>
      </c>
      <c r="AG140" s="172">
        <f>IF(AE140&gt;AD140,1,0)</f>
        <v>0</v>
      </c>
    </row>
    <row r="141" spans="1:33" x14ac:dyDescent="0.2">
      <c r="A141" s="196"/>
      <c r="B141" s="199"/>
      <c r="C141" s="196"/>
      <c r="D141" s="199"/>
      <c r="E141" s="202"/>
      <c r="F141" s="205"/>
      <c r="G141" s="202"/>
      <c r="H141" s="205"/>
      <c r="I141" s="202"/>
      <c r="J141" s="205"/>
      <c r="K141" s="202"/>
      <c r="L141" s="205"/>
      <c r="M141" s="202"/>
      <c r="N141" s="205"/>
      <c r="O141" s="184"/>
      <c r="P141" s="187"/>
      <c r="Q141" s="21" t="s">
        <v>8</v>
      </c>
      <c r="R141" s="22" t="str">
        <f>VLOOKUP(A132,teamdata,3)</f>
        <v>SCOSM2</v>
      </c>
      <c r="S141" s="19" t="str">
        <f>VLOOKUP(R141,players,4)</f>
        <v>Calum Morrison (143)</v>
      </c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  <c r="AD141" s="172"/>
      <c r="AE141" s="172"/>
      <c r="AF141" s="172"/>
      <c r="AG141" s="172"/>
    </row>
    <row r="142" spans="1:33" x14ac:dyDescent="0.2">
      <c r="A142" s="197"/>
      <c r="B142" s="200"/>
      <c r="C142" s="197"/>
      <c r="D142" s="200"/>
      <c r="E142" s="203"/>
      <c r="F142" s="206"/>
      <c r="G142" s="203"/>
      <c r="H142" s="206"/>
      <c r="I142" s="203"/>
      <c r="J142" s="206"/>
      <c r="K142" s="203"/>
      <c r="L142" s="206"/>
      <c r="M142" s="203"/>
      <c r="N142" s="206"/>
      <c r="O142" s="185"/>
      <c r="P142" s="188"/>
      <c r="Q142" s="23"/>
      <c r="R142" s="22"/>
      <c r="S142" s="19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  <c r="AF142" s="172"/>
      <c r="AG142" s="172"/>
    </row>
    <row r="143" spans="1:33" x14ac:dyDescent="0.2">
      <c r="A143" s="195" t="s">
        <v>8</v>
      </c>
      <c r="B143" s="198" t="str">
        <f>S141</f>
        <v>Calum Morrison (143)</v>
      </c>
      <c r="C143" s="195" t="s">
        <v>6</v>
      </c>
      <c r="D143" s="198" t="str">
        <f>S144</f>
        <v>Thomas Earley (125)</v>
      </c>
      <c r="E143" s="201"/>
      <c r="F143" s="204"/>
      <c r="G143" s="201"/>
      <c r="H143" s="204"/>
      <c r="I143" s="201"/>
      <c r="J143" s="204"/>
      <c r="K143" s="201"/>
      <c r="L143" s="204"/>
      <c r="M143" s="201"/>
      <c r="N143" s="204"/>
      <c r="O143" s="183">
        <f>AD143</f>
        <v>0</v>
      </c>
      <c r="P143" s="186">
        <f>AE143</f>
        <v>0</v>
      </c>
      <c r="Q143" s="24" t="s">
        <v>9</v>
      </c>
      <c r="R143" s="22" t="str">
        <f>VLOOKUP(C132,teamdata,3)</f>
        <v>IRESM2</v>
      </c>
      <c r="S143" s="19" t="str">
        <f>VLOOKUP(R143,players,4)</f>
        <v>Ryan Farrell (126)</v>
      </c>
      <c r="T143" s="172">
        <f>IF(E143&gt;F143,1,0)</f>
        <v>0</v>
      </c>
      <c r="U143" s="172">
        <f>IF(F143&gt;E143,1,0)</f>
        <v>0</v>
      </c>
      <c r="V143" s="172">
        <f>IF(G143&gt;H143,1,0)</f>
        <v>0</v>
      </c>
      <c r="W143" s="172">
        <f>IF(H143&gt;G143,1,0)</f>
        <v>0</v>
      </c>
      <c r="X143" s="172">
        <f>IF(I143&gt;J143,1,0)</f>
        <v>0</v>
      </c>
      <c r="Y143" s="172">
        <f>IF(J143&gt;I143,1,0)</f>
        <v>0</v>
      </c>
      <c r="Z143" s="172">
        <f>IF(K143&gt;L143,1,0)</f>
        <v>0</v>
      </c>
      <c r="AA143" s="172">
        <f>IF(L143&gt;K143,1,0)</f>
        <v>0</v>
      </c>
      <c r="AB143" s="172">
        <f>IF(M143&gt;N143,1,0)</f>
        <v>0</v>
      </c>
      <c r="AC143" s="172">
        <f>IF(N143&gt;M143,1,0)</f>
        <v>0</v>
      </c>
      <c r="AD143" s="172">
        <f>T143+V143+X143+Z143+AB143</f>
        <v>0</v>
      </c>
      <c r="AE143" s="172">
        <f>U143+W143+Y143+AA143+AC143</f>
        <v>0</v>
      </c>
      <c r="AF143" s="172">
        <f>IF(AD143&gt;AE143,1,0)</f>
        <v>0</v>
      </c>
      <c r="AG143" s="172">
        <f>IF(AE143&gt;AD143,1,0)</f>
        <v>0</v>
      </c>
    </row>
    <row r="144" spans="1:33" x14ac:dyDescent="0.2">
      <c r="A144" s="196"/>
      <c r="B144" s="199"/>
      <c r="C144" s="196"/>
      <c r="D144" s="199"/>
      <c r="E144" s="202"/>
      <c r="F144" s="205"/>
      <c r="G144" s="202"/>
      <c r="H144" s="205"/>
      <c r="I144" s="202"/>
      <c r="J144" s="205"/>
      <c r="K144" s="202"/>
      <c r="L144" s="205"/>
      <c r="M144" s="202"/>
      <c r="N144" s="205"/>
      <c r="O144" s="184"/>
      <c r="P144" s="187"/>
      <c r="Q144" s="21" t="s">
        <v>6</v>
      </c>
      <c r="R144" s="22" t="str">
        <f>VLOOKUP(C132,teamdata,2)</f>
        <v>IRESM1</v>
      </c>
      <c r="S144" s="19" t="str">
        <f>VLOOKUP(R144,players,4)</f>
        <v>Thomas Earley (125)</v>
      </c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  <c r="AD144" s="172"/>
      <c r="AE144" s="172"/>
      <c r="AF144" s="172"/>
      <c r="AG144" s="172"/>
    </row>
    <row r="145" spans="1:33" x14ac:dyDescent="0.2">
      <c r="A145" s="197"/>
      <c r="B145" s="200"/>
      <c r="C145" s="197"/>
      <c r="D145" s="200"/>
      <c r="E145" s="203"/>
      <c r="F145" s="206"/>
      <c r="G145" s="203"/>
      <c r="H145" s="206"/>
      <c r="I145" s="203"/>
      <c r="J145" s="206"/>
      <c r="K145" s="203"/>
      <c r="L145" s="206"/>
      <c r="M145" s="203"/>
      <c r="N145" s="206"/>
      <c r="O145" s="185"/>
      <c r="P145" s="188"/>
      <c r="S145" s="19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72"/>
      <c r="AF145" s="172"/>
      <c r="AG145" s="172"/>
    </row>
    <row r="146" spans="1:33" x14ac:dyDescent="0.2">
      <c r="A146" s="207" t="s">
        <v>10</v>
      </c>
      <c r="B146" s="198" t="str">
        <f>S146</f>
        <v>Colin Dalgleish (141)</v>
      </c>
      <c r="C146" s="211" t="s">
        <v>10</v>
      </c>
      <c r="D146" s="198" t="str">
        <f>S148</f>
        <v>Thomas Earley (125)</v>
      </c>
      <c r="E146" s="201"/>
      <c r="F146" s="204"/>
      <c r="G146" s="201"/>
      <c r="H146" s="204"/>
      <c r="I146" s="201"/>
      <c r="J146" s="204"/>
      <c r="K146" s="201"/>
      <c r="L146" s="204"/>
      <c r="M146" s="201"/>
      <c r="N146" s="204"/>
      <c r="O146" s="183">
        <f>AD146</f>
        <v>0</v>
      </c>
      <c r="P146" s="186">
        <f>AE146</f>
        <v>0</v>
      </c>
      <c r="Q146" s="21" t="s">
        <v>7</v>
      </c>
      <c r="R146" s="22" t="str">
        <f>R140</f>
        <v>SCOSM1</v>
      </c>
      <c r="S146" s="19" t="str">
        <f>VLOOKUP(R146,players,4)</f>
        <v>Colin Dalgleish (141)</v>
      </c>
      <c r="T146" s="172">
        <f>IF(E146&gt;F146,1,0)</f>
        <v>0</v>
      </c>
      <c r="U146" s="172">
        <f>IF(F146&gt;E146,1,0)</f>
        <v>0</v>
      </c>
      <c r="V146" s="172">
        <f>IF(G146&gt;H146,1,0)</f>
        <v>0</v>
      </c>
      <c r="W146" s="172">
        <f>IF(H146&gt;G146,1,0)</f>
        <v>0</v>
      </c>
      <c r="X146" s="172">
        <f>IF(I146&gt;J146,1,0)</f>
        <v>0</v>
      </c>
      <c r="Y146" s="172">
        <f>IF(J146&gt;I146,1,0)</f>
        <v>0</v>
      </c>
      <c r="Z146" s="172">
        <f>IF(K146&gt;L146,1,0)</f>
        <v>0</v>
      </c>
      <c r="AA146" s="172">
        <f>IF(L146&gt;K146,1,0)</f>
        <v>0</v>
      </c>
      <c r="AB146" s="172">
        <f>IF(M146&gt;N146,1,0)</f>
        <v>0</v>
      </c>
      <c r="AC146" s="172">
        <f>IF(N146&gt;M146,1,0)</f>
        <v>0</v>
      </c>
      <c r="AD146" s="172">
        <f>T146+V146+X146+Z146+AB146</f>
        <v>0</v>
      </c>
      <c r="AE146" s="172">
        <f>U146+W146+Y146+AA146+AC146</f>
        <v>0</v>
      </c>
      <c r="AF146" s="172">
        <f>IF(AD146&gt;AE146,1,0)</f>
        <v>0</v>
      </c>
      <c r="AG146" s="172">
        <f>IF(AE146&gt;AD146,1,0)</f>
        <v>0</v>
      </c>
    </row>
    <row r="147" spans="1:33" x14ac:dyDescent="0.2">
      <c r="A147" s="208"/>
      <c r="B147" s="199"/>
      <c r="C147" s="209"/>
      <c r="D147" s="199"/>
      <c r="E147" s="202"/>
      <c r="F147" s="205"/>
      <c r="G147" s="202"/>
      <c r="H147" s="205"/>
      <c r="I147" s="202"/>
      <c r="J147" s="205"/>
      <c r="K147" s="202"/>
      <c r="L147" s="205"/>
      <c r="M147" s="202"/>
      <c r="N147" s="205"/>
      <c r="O147" s="184"/>
      <c r="P147" s="187"/>
      <c r="Q147" s="21" t="s">
        <v>8</v>
      </c>
      <c r="R147" s="22" t="str">
        <f>R141</f>
        <v>SCOSM2</v>
      </c>
      <c r="S147" s="19" t="str">
        <f>VLOOKUP(R147,players,4)</f>
        <v>Calum Morrison (143)</v>
      </c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</row>
    <row r="148" spans="1:33" x14ac:dyDescent="0.2">
      <c r="A148" s="209"/>
      <c r="B148" s="199" t="str">
        <f>S147</f>
        <v>Calum Morrison (143)</v>
      </c>
      <c r="C148" s="209"/>
      <c r="D148" s="199" t="str">
        <f>S149</f>
        <v>Ryan Farrell (126)</v>
      </c>
      <c r="E148" s="202"/>
      <c r="F148" s="205"/>
      <c r="G148" s="202"/>
      <c r="H148" s="205"/>
      <c r="I148" s="202"/>
      <c r="J148" s="205"/>
      <c r="K148" s="202"/>
      <c r="L148" s="205"/>
      <c r="M148" s="202"/>
      <c r="N148" s="205"/>
      <c r="O148" s="184"/>
      <c r="P148" s="187"/>
      <c r="Q148" s="21" t="s">
        <v>9</v>
      </c>
      <c r="R148" s="22" t="str">
        <f>R144</f>
        <v>IRESM1</v>
      </c>
      <c r="S148" s="19" t="str">
        <f>VLOOKUP(R148,players,4)</f>
        <v>Thomas Earley (125)</v>
      </c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  <c r="AF148" s="172"/>
      <c r="AG148" s="172"/>
    </row>
    <row r="149" spans="1:33" x14ac:dyDescent="0.2">
      <c r="A149" s="210"/>
      <c r="B149" s="200"/>
      <c r="C149" s="210"/>
      <c r="D149" s="200"/>
      <c r="E149" s="203"/>
      <c r="F149" s="206"/>
      <c r="G149" s="203"/>
      <c r="H149" s="206"/>
      <c r="I149" s="203"/>
      <c r="J149" s="206"/>
      <c r="K149" s="203"/>
      <c r="L149" s="206"/>
      <c r="M149" s="203"/>
      <c r="N149" s="206"/>
      <c r="O149" s="185"/>
      <c r="P149" s="188"/>
      <c r="Q149" s="21" t="s">
        <v>6</v>
      </c>
      <c r="R149" s="22" t="str">
        <f>R143</f>
        <v>IRESM2</v>
      </c>
      <c r="S149" s="19" t="str">
        <f>VLOOKUP(R149,players,4)</f>
        <v>Ryan Farrell (126)</v>
      </c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  <c r="AF149" s="172"/>
      <c r="AG149" s="172"/>
    </row>
    <row r="150" spans="1:33" x14ac:dyDescent="0.2">
      <c r="A150" s="195" t="s">
        <v>7</v>
      </c>
      <c r="B150" s="198" t="str">
        <f>B140</f>
        <v>Colin Dalgleish (141)</v>
      </c>
      <c r="C150" s="195" t="s">
        <v>6</v>
      </c>
      <c r="D150" s="198" t="str">
        <f>S144</f>
        <v>Thomas Earley (125)</v>
      </c>
      <c r="E150" s="201"/>
      <c r="F150" s="204"/>
      <c r="G150" s="201"/>
      <c r="H150" s="204"/>
      <c r="I150" s="201"/>
      <c r="J150" s="204"/>
      <c r="K150" s="201"/>
      <c r="L150" s="204"/>
      <c r="M150" s="201"/>
      <c r="N150" s="204"/>
      <c r="O150" s="183">
        <f>AD150</f>
        <v>0</v>
      </c>
      <c r="P150" s="186">
        <f>AE150</f>
        <v>0</v>
      </c>
      <c r="T150" s="172">
        <f>IF(E150&gt;F150,1,0)</f>
        <v>0</v>
      </c>
      <c r="U150" s="172">
        <f>IF(F150&gt;E150,1,0)</f>
        <v>0</v>
      </c>
      <c r="V150" s="172">
        <f>IF(G150&gt;H150,1,0)</f>
        <v>0</v>
      </c>
      <c r="W150" s="172">
        <f>IF(H150&gt;G150,1,0)</f>
        <v>0</v>
      </c>
      <c r="X150" s="172">
        <f>IF(I150&gt;J150,1,0)</f>
        <v>0</v>
      </c>
      <c r="Y150" s="172">
        <f>IF(J150&gt;I150,1,0)</f>
        <v>0</v>
      </c>
      <c r="Z150" s="172">
        <f>IF(K150&gt;L150,1,0)</f>
        <v>0</v>
      </c>
      <c r="AA150" s="172">
        <f>IF(L150&gt;K150,1,0)</f>
        <v>0</v>
      </c>
      <c r="AB150" s="172">
        <f>IF(M150&gt;N150,1,0)</f>
        <v>0</v>
      </c>
      <c r="AC150" s="172">
        <f>IF(N150&gt;M150,1,0)</f>
        <v>0</v>
      </c>
      <c r="AD150" s="172">
        <f>T150+V150+X150+Z150+AB150</f>
        <v>0</v>
      </c>
      <c r="AE150" s="172">
        <f>U150+W150+Y150+AA150+AC150</f>
        <v>0</v>
      </c>
      <c r="AF150" s="172">
        <f>IF(AD150&gt;AE150,1,0)</f>
        <v>0</v>
      </c>
      <c r="AG150" s="172">
        <f>IF(AE150&gt;AD150,1,0)</f>
        <v>0</v>
      </c>
    </row>
    <row r="151" spans="1:33" x14ac:dyDescent="0.2">
      <c r="A151" s="196"/>
      <c r="B151" s="199"/>
      <c r="C151" s="196"/>
      <c r="D151" s="199"/>
      <c r="E151" s="202"/>
      <c r="F151" s="205"/>
      <c r="G151" s="202"/>
      <c r="H151" s="205"/>
      <c r="I151" s="202"/>
      <c r="J151" s="205"/>
      <c r="K151" s="202"/>
      <c r="L151" s="205"/>
      <c r="M151" s="202"/>
      <c r="N151" s="205"/>
      <c r="O151" s="184"/>
      <c r="P151" s="187"/>
      <c r="T151" s="172"/>
      <c r="U151" s="172"/>
      <c r="V151" s="172"/>
      <c r="W151" s="172"/>
      <c r="X151" s="172"/>
      <c r="Y151" s="172"/>
      <c r="Z151" s="172"/>
      <c r="AA151" s="172"/>
      <c r="AB151" s="172"/>
      <c r="AC151" s="172"/>
      <c r="AD151" s="172"/>
      <c r="AE151" s="172"/>
      <c r="AF151" s="172"/>
      <c r="AG151" s="172"/>
    </row>
    <row r="152" spans="1:33" x14ac:dyDescent="0.2">
      <c r="A152" s="197"/>
      <c r="B152" s="200"/>
      <c r="C152" s="197"/>
      <c r="D152" s="200"/>
      <c r="E152" s="203"/>
      <c r="F152" s="206"/>
      <c r="G152" s="203"/>
      <c r="H152" s="206"/>
      <c r="I152" s="203"/>
      <c r="J152" s="206"/>
      <c r="K152" s="203"/>
      <c r="L152" s="206"/>
      <c r="M152" s="203"/>
      <c r="N152" s="206"/>
      <c r="O152" s="185"/>
      <c r="P152" s="188"/>
      <c r="T152" s="172"/>
      <c r="U152" s="172"/>
      <c r="V152" s="172"/>
      <c r="W152" s="172"/>
      <c r="X152" s="172"/>
      <c r="Y152" s="172"/>
      <c r="Z152" s="172"/>
      <c r="AA152" s="172"/>
      <c r="AB152" s="172"/>
      <c r="AC152" s="172"/>
      <c r="AD152" s="172"/>
      <c r="AE152" s="172"/>
      <c r="AF152" s="172"/>
      <c r="AG152" s="172"/>
    </row>
    <row r="153" spans="1:33" x14ac:dyDescent="0.2">
      <c r="A153" s="195" t="s">
        <v>8</v>
      </c>
      <c r="B153" s="198" t="str">
        <f>B143</f>
        <v>Calum Morrison (143)</v>
      </c>
      <c r="C153" s="195" t="s">
        <v>9</v>
      </c>
      <c r="D153" s="198" t="str">
        <f>S143</f>
        <v>Ryan Farrell (126)</v>
      </c>
      <c r="E153" s="201"/>
      <c r="F153" s="204"/>
      <c r="G153" s="201"/>
      <c r="H153" s="204"/>
      <c r="I153" s="201"/>
      <c r="J153" s="204"/>
      <c r="K153" s="201"/>
      <c r="L153" s="204"/>
      <c r="M153" s="201"/>
      <c r="N153" s="204"/>
      <c r="O153" s="183">
        <f>AD153</f>
        <v>0</v>
      </c>
      <c r="P153" s="186">
        <f>AE153</f>
        <v>0</v>
      </c>
      <c r="T153" s="172">
        <f>IF(E153&gt;F153,1,0)</f>
        <v>0</v>
      </c>
      <c r="U153" s="172">
        <f>IF(F153&gt;E153,1,0)</f>
        <v>0</v>
      </c>
      <c r="V153" s="172">
        <f>IF(G153&gt;H153,1,0)</f>
        <v>0</v>
      </c>
      <c r="W153" s="172">
        <f>IF(H153&gt;G153,1,0)</f>
        <v>0</v>
      </c>
      <c r="X153" s="172">
        <f>IF(I153&gt;J153,1,0)</f>
        <v>0</v>
      </c>
      <c r="Y153" s="172">
        <f>IF(J153&gt;I153,1,0)</f>
        <v>0</v>
      </c>
      <c r="Z153" s="172">
        <f>IF(K153&gt;L153,1,0)</f>
        <v>0</v>
      </c>
      <c r="AA153" s="172">
        <f>IF(L153&gt;K153,1,0)</f>
        <v>0</v>
      </c>
      <c r="AB153" s="172">
        <f>IF(M153&gt;N153,1,0)</f>
        <v>0</v>
      </c>
      <c r="AC153" s="172">
        <f>IF(N153&gt;M153,1,0)</f>
        <v>0</v>
      </c>
      <c r="AD153" s="172">
        <f>T153+V153+X153+Z153+AB153</f>
        <v>0</v>
      </c>
      <c r="AE153" s="172">
        <f>U153+W153+Y153+AA153+AC153</f>
        <v>0</v>
      </c>
      <c r="AF153" s="172">
        <f>IF(AD153&gt;AE153,1,0)</f>
        <v>0</v>
      </c>
      <c r="AG153" s="172">
        <f>IF(AE153&gt;AD153,1,0)</f>
        <v>0</v>
      </c>
    </row>
    <row r="154" spans="1:33" x14ac:dyDescent="0.2">
      <c r="A154" s="196"/>
      <c r="B154" s="199"/>
      <c r="C154" s="196"/>
      <c r="D154" s="199"/>
      <c r="E154" s="202"/>
      <c r="F154" s="205"/>
      <c r="G154" s="202"/>
      <c r="H154" s="205"/>
      <c r="I154" s="202"/>
      <c r="J154" s="205"/>
      <c r="K154" s="202"/>
      <c r="L154" s="205"/>
      <c r="M154" s="202"/>
      <c r="N154" s="205"/>
      <c r="O154" s="184"/>
      <c r="P154" s="187"/>
      <c r="T154" s="172"/>
      <c r="U154" s="172"/>
      <c r="V154" s="172"/>
      <c r="W154" s="172"/>
      <c r="X154" s="172"/>
      <c r="Y154" s="172"/>
      <c r="Z154" s="172"/>
      <c r="AA154" s="172"/>
      <c r="AB154" s="172"/>
      <c r="AC154" s="172"/>
      <c r="AD154" s="172"/>
      <c r="AE154" s="172"/>
      <c r="AF154" s="172"/>
      <c r="AG154" s="172"/>
    </row>
    <row r="155" spans="1:33" x14ac:dyDescent="0.2">
      <c r="A155" s="197"/>
      <c r="B155" s="200"/>
      <c r="C155" s="197"/>
      <c r="D155" s="200"/>
      <c r="E155" s="203"/>
      <c r="F155" s="206"/>
      <c r="G155" s="203"/>
      <c r="H155" s="206"/>
      <c r="I155" s="203"/>
      <c r="J155" s="206"/>
      <c r="K155" s="203"/>
      <c r="L155" s="206"/>
      <c r="M155" s="203"/>
      <c r="N155" s="206"/>
      <c r="O155" s="185"/>
      <c r="P155" s="188"/>
      <c r="T155" s="172"/>
      <c r="U155" s="172"/>
      <c r="V155" s="172"/>
      <c r="W155" s="172"/>
      <c r="X155" s="172"/>
      <c r="Y155" s="172"/>
      <c r="Z155" s="172"/>
      <c r="AA155" s="172"/>
      <c r="AB155" s="172"/>
      <c r="AC155" s="172"/>
      <c r="AD155" s="172"/>
      <c r="AE155" s="172"/>
      <c r="AF155" s="172"/>
      <c r="AG155" s="172"/>
    </row>
    <row r="156" spans="1:33" x14ac:dyDescent="0.2">
      <c r="A156" s="173" t="s">
        <v>11</v>
      </c>
      <c r="B156" s="174"/>
      <c r="C156" s="175"/>
      <c r="D156" s="173" t="s">
        <v>12</v>
      </c>
      <c r="E156" s="174"/>
      <c r="F156" s="175"/>
      <c r="G156" s="182" t="s">
        <v>35</v>
      </c>
      <c r="H156" s="174"/>
      <c r="I156" s="174"/>
      <c r="J156" s="174"/>
      <c r="K156" s="174"/>
      <c r="L156" s="174"/>
      <c r="M156" s="174"/>
      <c r="N156" s="175"/>
      <c r="O156" s="183">
        <f>AF156</f>
        <v>0</v>
      </c>
      <c r="P156" s="186">
        <f>AG156</f>
        <v>0</v>
      </c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172">
        <f>SUM(AF140:AF155)</f>
        <v>0</v>
      </c>
      <c r="AG156" s="172">
        <f>SUM(AG140:AG155)</f>
        <v>0</v>
      </c>
    </row>
    <row r="157" spans="1:33" x14ac:dyDescent="0.2">
      <c r="A157" s="176"/>
      <c r="B157" s="177"/>
      <c r="C157" s="178"/>
      <c r="D157" s="176"/>
      <c r="E157" s="177"/>
      <c r="F157" s="178"/>
      <c r="G157" s="176"/>
      <c r="H157" s="177"/>
      <c r="I157" s="177"/>
      <c r="J157" s="177"/>
      <c r="K157" s="177"/>
      <c r="L157" s="177"/>
      <c r="M157" s="177"/>
      <c r="N157" s="178"/>
      <c r="O157" s="184"/>
      <c r="P157" s="187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172"/>
      <c r="AG157" s="172"/>
    </row>
    <row r="158" spans="1:33" x14ac:dyDescent="0.2">
      <c r="A158" s="176"/>
      <c r="B158" s="177"/>
      <c r="C158" s="178"/>
      <c r="D158" s="176"/>
      <c r="E158" s="177"/>
      <c r="F158" s="178"/>
      <c r="G158" s="176"/>
      <c r="H158" s="177"/>
      <c r="I158" s="177"/>
      <c r="J158" s="177"/>
      <c r="K158" s="177"/>
      <c r="L158" s="177"/>
      <c r="M158" s="177"/>
      <c r="N158" s="178"/>
      <c r="O158" s="185"/>
      <c r="P158" s="188"/>
    </row>
    <row r="159" spans="1:33" x14ac:dyDescent="0.2">
      <c r="A159" s="176"/>
      <c r="B159" s="177"/>
      <c r="C159" s="178"/>
      <c r="D159" s="176"/>
      <c r="E159" s="177"/>
      <c r="F159" s="178"/>
      <c r="G159" s="176"/>
      <c r="H159" s="177"/>
      <c r="I159" s="177"/>
      <c r="J159" s="177"/>
      <c r="K159" s="177"/>
      <c r="L159" s="177"/>
      <c r="M159" s="177"/>
      <c r="N159" s="178"/>
      <c r="O159" s="189"/>
      <c r="P159" s="190"/>
    </row>
    <row r="160" spans="1:33" x14ac:dyDescent="0.2">
      <c r="A160" s="176"/>
      <c r="B160" s="177"/>
      <c r="C160" s="178"/>
      <c r="D160" s="176"/>
      <c r="E160" s="177"/>
      <c r="F160" s="178"/>
      <c r="G160" s="176"/>
      <c r="H160" s="177"/>
      <c r="I160" s="177"/>
      <c r="J160" s="177"/>
      <c r="K160" s="177"/>
      <c r="L160" s="177"/>
      <c r="M160" s="177"/>
      <c r="N160" s="178"/>
      <c r="O160" s="191"/>
      <c r="P160" s="192"/>
    </row>
    <row r="161" spans="1:16" x14ac:dyDescent="0.2">
      <c r="A161" s="179"/>
      <c r="B161" s="180"/>
      <c r="C161" s="181"/>
      <c r="D161" s="179"/>
      <c r="E161" s="180"/>
      <c r="F161" s="181"/>
      <c r="G161" s="179"/>
      <c r="H161" s="180"/>
      <c r="I161" s="180"/>
      <c r="J161" s="180"/>
      <c r="K161" s="180"/>
      <c r="L161" s="180"/>
      <c r="M161" s="180"/>
      <c r="N161" s="181"/>
      <c r="O161" s="193"/>
      <c r="P161" s="194"/>
    </row>
    <row r="162" spans="1:16" x14ac:dyDescent="0.2">
      <c r="A162" s="163" t="s">
        <v>29</v>
      </c>
      <c r="B162" s="164"/>
      <c r="C162" s="164"/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5"/>
    </row>
    <row r="163" spans="1:16" x14ac:dyDescent="0.2">
      <c r="A163" s="166"/>
      <c r="B163" s="167"/>
      <c r="C163" s="167"/>
      <c r="D163" s="167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8"/>
    </row>
    <row r="164" spans="1:16" x14ac:dyDescent="0.2">
      <c r="A164" s="169"/>
      <c r="B164" s="170"/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1"/>
    </row>
    <row r="167" spans="1:16" x14ac:dyDescent="0.2">
      <c r="D167" s="14" t="str">
        <f>_xlfn.CONCAT(A9,C9)</f>
        <v>NO MATCHGUERNSEY</v>
      </c>
      <c r="E167" s="14">
        <f>O33</f>
        <v>0</v>
      </c>
      <c r="F167" s="14">
        <f>P33</f>
        <v>0</v>
      </c>
    </row>
    <row r="168" spans="1:16" x14ac:dyDescent="0.2">
      <c r="D168" s="14" t="str">
        <f>_xlfn.CONCAT(A50,C50)</f>
        <v>WALESENGLAND</v>
      </c>
      <c r="E168" s="14">
        <f>O74</f>
        <v>0</v>
      </c>
      <c r="F168" s="14">
        <f>P74</f>
        <v>0</v>
      </c>
    </row>
    <row r="169" spans="1:16" x14ac:dyDescent="0.2">
      <c r="D169" s="14" t="str">
        <f>_xlfn.CONCAT(A91,C91)</f>
        <v>JERSEYISLE OF MAN</v>
      </c>
      <c r="E169" s="14">
        <f>O115</f>
        <v>0</v>
      </c>
      <c r="F169" s="14">
        <f>P115</f>
        <v>0</v>
      </c>
    </row>
    <row r="170" spans="1:16" x14ac:dyDescent="0.2">
      <c r="D170" s="14" t="str">
        <f>_xlfn.CONCAT(A132,C132)</f>
        <v>SCOTLANDIRELAND</v>
      </c>
      <c r="E170" s="14">
        <f>O156</f>
        <v>0</v>
      </c>
      <c r="F170" s="14">
        <f>P156</f>
        <v>0</v>
      </c>
    </row>
    <row r="171" spans="1:16" x14ac:dyDescent="0.2">
      <c r="D171" s="14" t="str">
        <f>_xlfn.CONCAT(C9,A9)</f>
        <v>GUERNSEYNO MATCH</v>
      </c>
      <c r="E171" s="14">
        <f t="shared" ref="E171:E174" si="0">F167</f>
        <v>0</v>
      </c>
      <c r="F171" s="14">
        <f t="shared" ref="F171:F174" si="1">E167</f>
        <v>0</v>
      </c>
    </row>
    <row r="172" spans="1:16" x14ac:dyDescent="0.2">
      <c r="D172" s="14" t="str">
        <f>_xlfn.CONCAT(C50,A50)</f>
        <v>ENGLANDWALES</v>
      </c>
      <c r="E172" s="14">
        <f t="shared" si="0"/>
        <v>0</v>
      </c>
      <c r="F172" s="14">
        <f t="shared" si="1"/>
        <v>0</v>
      </c>
    </row>
    <row r="173" spans="1:16" x14ac:dyDescent="0.2">
      <c r="D173" s="14" t="str">
        <f>_xlfn.CONCAT(C91,A91)</f>
        <v>ISLE OF MANJERSEY</v>
      </c>
      <c r="E173" s="14">
        <f t="shared" si="0"/>
        <v>0</v>
      </c>
      <c r="F173" s="14">
        <f t="shared" si="1"/>
        <v>0</v>
      </c>
    </row>
    <row r="174" spans="1:16" x14ac:dyDescent="0.2">
      <c r="D174" s="14" t="str">
        <f>_xlfn.CONCAT(C132,A132)</f>
        <v>IRELANDSCOTLAND</v>
      </c>
      <c r="E174" s="14">
        <f t="shared" si="0"/>
        <v>0</v>
      </c>
      <c r="F174" s="14">
        <f t="shared" si="1"/>
        <v>0</v>
      </c>
    </row>
    <row r="176" spans="1:16" x14ac:dyDescent="0.2">
      <c r="D176" s="14" t="str">
        <f>_xlfn.CONCAT(R17,R20)</f>
        <v>NONESM1GSYSM2</v>
      </c>
      <c r="E176" s="14">
        <f>O17</f>
        <v>0</v>
      </c>
      <c r="F176" s="14">
        <f>P17</f>
        <v>0</v>
      </c>
    </row>
    <row r="177" spans="4:6" x14ac:dyDescent="0.2">
      <c r="D177" s="14" t="str">
        <f>_xlfn.CONCAT(R18,R21)</f>
        <v>NONESM2GSYSM1</v>
      </c>
      <c r="E177" s="14">
        <f>O20</f>
        <v>0</v>
      </c>
      <c r="F177" s="14">
        <f>P20</f>
        <v>0</v>
      </c>
    </row>
    <row r="178" spans="4:6" x14ac:dyDescent="0.2">
      <c r="D178" s="14" t="str">
        <f>_xlfn.CONCAT(R17,R21)</f>
        <v>NONESM1GSYSM1</v>
      </c>
      <c r="E178" s="14">
        <f>O27</f>
        <v>0</v>
      </c>
      <c r="F178" s="14">
        <f>P27</f>
        <v>0</v>
      </c>
    </row>
    <row r="179" spans="4:6" x14ac:dyDescent="0.2">
      <c r="D179" s="14" t="str">
        <f>_xlfn.CONCAT(R18,R20)</f>
        <v>NONESM2GSYSM2</v>
      </c>
      <c r="E179" s="14">
        <f>O30</f>
        <v>0</v>
      </c>
      <c r="F179" s="14">
        <f>P30</f>
        <v>0</v>
      </c>
    </row>
    <row r="180" spans="4:6" x14ac:dyDescent="0.2">
      <c r="D180" s="14" t="str">
        <f>_xlfn.CONCAT(R58,R61)</f>
        <v>WALSM1ENGSM2</v>
      </c>
      <c r="E180" s="14">
        <f>O58</f>
        <v>0</v>
      </c>
      <c r="F180" s="14">
        <f>P58</f>
        <v>0</v>
      </c>
    </row>
    <row r="181" spans="4:6" x14ac:dyDescent="0.2">
      <c r="D181" s="14" t="str">
        <f>_xlfn.CONCAT(R59,R62)</f>
        <v>WALSM2ENGSM1</v>
      </c>
      <c r="E181" s="14">
        <f>O61</f>
        <v>0</v>
      </c>
      <c r="F181" s="14">
        <f>P61</f>
        <v>0</v>
      </c>
    </row>
    <row r="182" spans="4:6" x14ac:dyDescent="0.2">
      <c r="D182" s="14" t="str">
        <f>_xlfn.CONCAT(R58,R62)</f>
        <v>WALSM1ENGSM1</v>
      </c>
      <c r="E182" s="14">
        <f>O68</f>
        <v>0</v>
      </c>
      <c r="F182" s="14">
        <f>P68</f>
        <v>0</v>
      </c>
    </row>
    <row r="183" spans="4:6" x14ac:dyDescent="0.2">
      <c r="D183" s="14" t="str">
        <f>_xlfn.CONCAT(R59,R61)</f>
        <v>WALSM2ENGSM2</v>
      </c>
      <c r="E183" s="14">
        <f>O71</f>
        <v>0</v>
      </c>
      <c r="F183" s="14">
        <f>P71</f>
        <v>0</v>
      </c>
    </row>
    <row r="184" spans="4:6" x14ac:dyDescent="0.2">
      <c r="D184" s="14" t="str">
        <f>_xlfn.CONCAT(R99,R102)</f>
        <v>JSYSM1IOMSM2</v>
      </c>
      <c r="E184" s="14">
        <f>O99</f>
        <v>0</v>
      </c>
      <c r="F184" s="14">
        <f>P99</f>
        <v>0</v>
      </c>
    </row>
    <row r="185" spans="4:6" x14ac:dyDescent="0.2">
      <c r="D185" s="14" t="str">
        <f>_xlfn.CONCAT(R100,R103)</f>
        <v>JSYSM2IOMSM1</v>
      </c>
      <c r="E185" s="14">
        <f>O102</f>
        <v>0</v>
      </c>
      <c r="F185" s="14">
        <f>P102</f>
        <v>0</v>
      </c>
    </row>
    <row r="186" spans="4:6" x14ac:dyDescent="0.2">
      <c r="D186" s="14" t="str">
        <f>_xlfn.CONCAT(R99,R103)</f>
        <v>JSYSM1IOMSM1</v>
      </c>
      <c r="E186" s="14">
        <f>O109</f>
        <v>0</v>
      </c>
      <c r="F186" s="14">
        <f>P109</f>
        <v>0</v>
      </c>
    </row>
    <row r="187" spans="4:6" x14ac:dyDescent="0.2">
      <c r="D187" s="14" t="str">
        <f>_xlfn.CONCAT(R100,R102)</f>
        <v>JSYSM2IOMSM2</v>
      </c>
      <c r="E187" s="14">
        <f>O112</f>
        <v>0</v>
      </c>
      <c r="F187" s="14">
        <f>P112</f>
        <v>0</v>
      </c>
    </row>
    <row r="188" spans="4:6" x14ac:dyDescent="0.2">
      <c r="D188" s="14" t="str">
        <f>_xlfn.CONCAT(R140,R143)</f>
        <v>SCOSM1IRESM2</v>
      </c>
      <c r="E188" s="14">
        <f>O140</f>
        <v>0</v>
      </c>
      <c r="F188" s="14">
        <f>P140</f>
        <v>0</v>
      </c>
    </row>
    <row r="189" spans="4:6" x14ac:dyDescent="0.2">
      <c r="D189" s="14" t="str">
        <f>_xlfn.CONCAT(R141,R144)</f>
        <v>SCOSM2IRESM1</v>
      </c>
      <c r="E189" s="14">
        <f>O143</f>
        <v>0</v>
      </c>
      <c r="F189" s="14">
        <f>P143</f>
        <v>0</v>
      </c>
    </row>
    <row r="190" spans="4:6" x14ac:dyDescent="0.2">
      <c r="D190" s="14" t="str">
        <f>_xlfn.CONCAT(R140,R144)</f>
        <v>SCOSM1IRESM1</v>
      </c>
      <c r="E190" s="14">
        <f>O150</f>
        <v>0</v>
      </c>
      <c r="F190" s="14">
        <f>P150</f>
        <v>0</v>
      </c>
    </row>
    <row r="191" spans="4:6" x14ac:dyDescent="0.2">
      <c r="D191" s="14" t="str">
        <f>_xlfn.CONCAT(R141,R143)</f>
        <v>SCOSM2IRESM2</v>
      </c>
      <c r="E191" s="14">
        <f>O153</f>
        <v>0</v>
      </c>
      <c r="F191" s="14">
        <f>P153</f>
        <v>0</v>
      </c>
    </row>
    <row r="192" spans="4:6" x14ac:dyDescent="0.2">
      <c r="D192" s="14" t="str">
        <f>_xlfn.CONCAT(R20,R17)</f>
        <v>GSYSM2NONESM1</v>
      </c>
      <c r="E192" s="14">
        <f t="shared" ref="E192:E207" si="2">F176</f>
        <v>0</v>
      </c>
      <c r="F192" s="14">
        <f t="shared" ref="F192:F207" si="3">E176</f>
        <v>0</v>
      </c>
    </row>
    <row r="193" spans="4:6" x14ac:dyDescent="0.2">
      <c r="D193" s="14" t="str">
        <f>_xlfn.CONCAT(R21,R18)</f>
        <v>GSYSM1NONESM2</v>
      </c>
      <c r="E193" s="14">
        <f t="shared" si="2"/>
        <v>0</v>
      </c>
      <c r="F193" s="14">
        <f t="shared" si="3"/>
        <v>0</v>
      </c>
    </row>
    <row r="194" spans="4:6" x14ac:dyDescent="0.2">
      <c r="D194" s="14" t="str">
        <f>_xlfn.CONCAT(R21,R17)</f>
        <v>GSYSM1NONESM1</v>
      </c>
      <c r="E194" s="14">
        <f t="shared" si="2"/>
        <v>0</v>
      </c>
      <c r="F194" s="14">
        <f t="shared" si="3"/>
        <v>0</v>
      </c>
    </row>
    <row r="195" spans="4:6" x14ac:dyDescent="0.2">
      <c r="D195" s="14" t="str">
        <f>_xlfn.CONCAT(R20,R18)</f>
        <v>GSYSM2NONESM2</v>
      </c>
      <c r="E195" s="14">
        <f t="shared" si="2"/>
        <v>0</v>
      </c>
      <c r="F195" s="14">
        <f t="shared" si="3"/>
        <v>0</v>
      </c>
    </row>
    <row r="196" spans="4:6" x14ac:dyDescent="0.2">
      <c r="D196" s="14" t="str">
        <f>_xlfn.CONCAT(R61,R58)</f>
        <v>ENGSM2WALSM1</v>
      </c>
      <c r="E196" s="14">
        <f t="shared" si="2"/>
        <v>0</v>
      </c>
      <c r="F196" s="14">
        <f t="shared" si="3"/>
        <v>0</v>
      </c>
    </row>
    <row r="197" spans="4:6" x14ac:dyDescent="0.2">
      <c r="D197" s="14" t="str">
        <f>_xlfn.CONCAT(R62,R59)</f>
        <v>ENGSM1WALSM2</v>
      </c>
      <c r="E197" s="14">
        <f t="shared" si="2"/>
        <v>0</v>
      </c>
      <c r="F197" s="14">
        <f t="shared" si="3"/>
        <v>0</v>
      </c>
    </row>
    <row r="198" spans="4:6" x14ac:dyDescent="0.2">
      <c r="D198" s="14" t="str">
        <f>_xlfn.CONCAT(R62,R58)</f>
        <v>ENGSM1WALSM1</v>
      </c>
      <c r="E198" s="14">
        <f t="shared" si="2"/>
        <v>0</v>
      </c>
      <c r="F198" s="14">
        <f t="shared" si="3"/>
        <v>0</v>
      </c>
    </row>
    <row r="199" spans="4:6" x14ac:dyDescent="0.2">
      <c r="D199" s="14" t="str">
        <f>_xlfn.CONCAT(R61,R59)</f>
        <v>ENGSM2WALSM2</v>
      </c>
      <c r="E199" s="14">
        <f t="shared" si="2"/>
        <v>0</v>
      </c>
      <c r="F199" s="14">
        <f t="shared" si="3"/>
        <v>0</v>
      </c>
    </row>
    <row r="200" spans="4:6" x14ac:dyDescent="0.2">
      <c r="D200" s="14" t="str">
        <f>_xlfn.CONCAT(R102,R99)</f>
        <v>IOMSM2JSYSM1</v>
      </c>
      <c r="E200" s="14">
        <f t="shared" si="2"/>
        <v>0</v>
      </c>
      <c r="F200" s="14">
        <f t="shared" si="3"/>
        <v>0</v>
      </c>
    </row>
    <row r="201" spans="4:6" x14ac:dyDescent="0.2">
      <c r="D201" s="14" t="str">
        <f>_xlfn.CONCAT(R103,R100)</f>
        <v>IOMSM1JSYSM2</v>
      </c>
      <c r="E201" s="14">
        <f t="shared" si="2"/>
        <v>0</v>
      </c>
      <c r="F201" s="14">
        <f t="shared" si="3"/>
        <v>0</v>
      </c>
    </row>
    <row r="202" spans="4:6" x14ac:dyDescent="0.2">
      <c r="D202" s="14" t="str">
        <f>_xlfn.CONCAT(R103,R99)</f>
        <v>IOMSM1JSYSM1</v>
      </c>
      <c r="E202" s="14">
        <f t="shared" si="2"/>
        <v>0</v>
      </c>
      <c r="F202" s="14">
        <f t="shared" si="3"/>
        <v>0</v>
      </c>
    </row>
    <row r="203" spans="4:6" x14ac:dyDescent="0.2">
      <c r="D203" s="14" t="str">
        <f>_xlfn.CONCAT(R102,R100)</f>
        <v>IOMSM2JSYSM2</v>
      </c>
      <c r="E203" s="14">
        <f t="shared" si="2"/>
        <v>0</v>
      </c>
      <c r="F203" s="14">
        <f t="shared" si="3"/>
        <v>0</v>
      </c>
    </row>
    <row r="204" spans="4:6" x14ac:dyDescent="0.2">
      <c r="D204" s="14" t="str">
        <f>_xlfn.CONCAT(R143,R140)</f>
        <v>IRESM2SCOSM1</v>
      </c>
      <c r="E204" s="14">
        <f t="shared" si="2"/>
        <v>0</v>
      </c>
      <c r="F204" s="14">
        <f t="shared" si="3"/>
        <v>0</v>
      </c>
    </row>
    <row r="205" spans="4:6" x14ac:dyDescent="0.2">
      <c r="D205" s="14" t="str">
        <f>_xlfn.CONCAT(R144,R141)</f>
        <v>IRESM1SCOSM2</v>
      </c>
      <c r="E205" s="14">
        <f t="shared" si="2"/>
        <v>0</v>
      </c>
      <c r="F205" s="14">
        <f t="shared" si="3"/>
        <v>0</v>
      </c>
    </row>
    <row r="206" spans="4:6" x14ac:dyDescent="0.2">
      <c r="D206" s="14" t="str">
        <f>_xlfn.CONCAT(R144,R140)</f>
        <v>IRESM1SCOSM1</v>
      </c>
      <c r="E206" s="14">
        <f t="shared" si="2"/>
        <v>0</v>
      </c>
      <c r="F206" s="14">
        <f t="shared" si="3"/>
        <v>0</v>
      </c>
    </row>
    <row r="207" spans="4:6" x14ac:dyDescent="0.2">
      <c r="D207" s="14" t="str">
        <f>_xlfn.CONCAT(R143,R141)</f>
        <v>IRESM2SCOSM2</v>
      </c>
      <c r="E207" s="14">
        <f t="shared" si="2"/>
        <v>0</v>
      </c>
      <c r="F207" s="14">
        <f t="shared" si="3"/>
        <v>0</v>
      </c>
    </row>
  </sheetData>
  <mergeCells count="762">
    <mergeCell ref="A1:P3"/>
    <mergeCell ref="A4:P6"/>
    <mergeCell ref="A7:B8"/>
    <mergeCell ref="C7:D8"/>
    <mergeCell ref="G7:H8"/>
    <mergeCell ref="I7:O8"/>
    <mergeCell ref="I15:J16"/>
    <mergeCell ref="K15:L16"/>
    <mergeCell ref="A9:B14"/>
    <mergeCell ref="C9:D14"/>
    <mergeCell ref="G9:H10"/>
    <mergeCell ref="I9:O10"/>
    <mergeCell ref="G11:H12"/>
    <mergeCell ref="I11:O12"/>
    <mergeCell ref="G13:H14"/>
    <mergeCell ref="I13:O14"/>
    <mergeCell ref="J17:J19"/>
    <mergeCell ref="K17:K19"/>
    <mergeCell ref="L17:L19"/>
    <mergeCell ref="M17:M19"/>
    <mergeCell ref="AB15:AC15"/>
    <mergeCell ref="AD15:AE15"/>
    <mergeCell ref="AF15:AG15"/>
    <mergeCell ref="A17:A19"/>
    <mergeCell ref="B17:B19"/>
    <mergeCell ref="C17:C19"/>
    <mergeCell ref="D17:D19"/>
    <mergeCell ref="E17:E19"/>
    <mergeCell ref="F17:F19"/>
    <mergeCell ref="G17:G19"/>
    <mergeCell ref="M15:N16"/>
    <mergeCell ref="O15:P16"/>
    <mergeCell ref="T15:U15"/>
    <mergeCell ref="V15:W15"/>
    <mergeCell ref="X15:Y15"/>
    <mergeCell ref="Z15:AA15"/>
    <mergeCell ref="A15:B16"/>
    <mergeCell ref="C15:D16"/>
    <mergeCell ref="E15:F16"/>
    <mergeCell ref="G15:H16"/>
    <mergeCell ref="AC17:AC19"/>
    <mergeCell ref="AD17:AD19"/>
    <mergeCell ref="AE17:AE19"/>
    <mergeCell ref="AF17:AF19"/>
    <mergeCell ref="AG17:AG19"/>
    <mergeCell ref="A20:A22"/>
    <mergeCell ref="B20:B22"/>
    <mergeCell ref="C20:C22"/>
    <mergeCell ref="D20:D22"/>
    <mergeCell ref="E20:E22"/>
    <mergeCell ref="W17:W19"/>
    <mergeCell ref="X17:X19"/>
    <mergeCell ref="Y17:Y19"/>
    <mergeCell ref="Z17:Z19"/>
    <mergeCell ref="AA17:AA19"/>
    <mergeCell ref="AB17:AB19"/>
    <mergeCell ref="N17:N19"/>
    <mergeCell ref="O17:O19"/>
    <mergeCell ref="P17:P19"/>
    <mergeCell ref="T17:T19"/>
    <mergeCell ref="U17:U19"/>
    <mergeCell ref="V17:V19"/>
    <mergeCell ref="H17:H19"/>
    <mergeCell ref="I17:I19"/>
    <mergeCell ref="Y20:Y22"/>
    <mergeCell ref="Z20:Z22"/>
    <mergeCell ref="L20:L22"/>
    <mergeCell ref="M20:M22"/>
    <mergeCell ref="N20:N22"/>
    <mergeCell ref="O20:O22"/>
    <mergeCell ref="P20:P22"/>
    <mergeCell ref="T20:T22"/>
    <mergeCell ref="F20:F22"/>
    <mergeCell ref="G20:G22"/>
    <mergeCell ref="H20:H22"/>
    <mergeCell ref="I20:I22"/>
    <mergeCell ref="J20:J22"/>
    <mergeCell ref="K20:K22"/>
    <mergeCell ref="L23:L26"/>
    <mergeCell ref="M23:M26"/>
    <mergeCell ref="N23:N26"/>
    <mergeCell ref="O23:O26"/>
    <mergeCell ref="AG20:AG22"/>
    <mergeCell ref="A23:A26"/>
    <mergeCell ref="B23:B24"/>
    <mergeCell ref="C23:C26"/>
    <mergeCell ref="D23:D24"/>
    <mergeCell ref="E23:E26"/>
    <mergeCell ref="F23:F26"/>
    <mergeCell ref="G23:G26"/>
    <mergeCell ref="H23:H26"/>
    <mergeCell ref="I23:I26"/>
    <mergeCell ref="AA20:AA22"/>
    <mergeCell ref="AB20:AB22"/>
    <mergeCell ref="AC20:AC22"/>
    <mergeCell ref="AD20:AD22"/>
    <mergeCell ref="AE20:AE22"/>
    <mergeCell ref="AF20:AF22"/>
    <mergeCell ref="U20:U22"/>
    <mergeCell ref="V20:V22"/>
    <mergeCell ref="W20:W22"/>
    <mergeCell ref="X20:X22"/>
    <mergeCell ref="AE23:AE26"/>
    <mergeCell ref="AF23:AF26"/>
    <mergeCell ref="AG23:AG26"/>
    <mergeCell ref="B25:B26"/>
    <mergeCell ref="D25:D26"/>
    <mergeCell ref="A27:A29"/>
    <mergeCell ref="B27:B29"/>
    <mergeCell ref="C27:C29"/>
    <mergeCell ref="D27:D29"/>
    <mergeCell ref="E27:E29"/>
    <mergeCell ref="Y23:Y26"/>
    <mergeCell ref="Z23:Z26"/>
    <mergeCell ref="AA23:AA26"/>
    <mergeCell ref="AB23:AB26"/>
    <mergeCell ref="AC23:AC26"/>
    <mergeCell ref="AD23:AD26"/>
    <mergeCell ref="P23:P26"/>
    <mergeCell ref="T23:T26"/>
    <mergeCell ref="U23:U26"/>
    <mergeCell ref="V23:V26"/>
    <mergeCell ref="W23:W26"/>
    <mergeCell ref="X23:X26"/>
    <mergeCell ref="J23:J26"/>
    <mergeCell ref="K23:K26"/>
    <mergeCell ref="X27:X29"/>
    <mergeCell ref="Y27:Y29"/>
    <mergeCell ref="L27:L29"/>
    <mergeCell ref="M27:M29"/>
    <mergeCell ref="N27:N29"/>
    <mergeCell ref="O27:O29"/>
    <mergeCell ref="P27:P29"/>
    <mergeCell ref="Q27:Q28"/>
    <mergeCell ref="F27:F29"/>
    <mergeCell ref="G27:G29"/>
    <mergeCell ref="H27:H29"/>
    <mergeCell ref="I27:I29"/>
    <mergeCell ref="J27:J29"/>
    <mergeCell ref="K27:K29"/>
    <mergeCell ref="K30:K32"/>
    <mergeCell ref="L30:L32"/>
    <mergeCell ref="M30:M32"/>
    <mergeCell ref="N30:N32"/>
    <mergeCell ref="AF27:AF29"/>
    <mergeCell ref="AG27:AG29"/>
    <mergeCell ref="A30:A32"/>
    <mergeCell ref="B30:B32"/>
    <mergeCell ref="C30:C32"/>
    <mergeCell ref="D30:D32"/>
    <mergeCell ref="E30:E32"/>
    <mergeCell ref="F30:F32"/>
    <mergeCell ref="G30:G32"/>
    <mergeCell ref="H30:H32"/>
    <mergeCell ref="Z27:Z29"/>
    <mergeCell ref="AA27:AA29"/>
    <mergeCell ref="AB27:AB29"/>
    <mergeCell ref="AC27:AC29"/>
    <mergeCell ref="AD27:AD29"/>
    <mergeCell ref="AE27:AE29"/>
    <mergeCell ref="T27:T29"/>
    <mergeCell ref="U27:U29"/>
    <mergeCell ref="V27:V29"/>
    <mergeCell ref="W27:W29"/>
    <mergeCell ref="AD30:AD32"/>
    <mergeCell ref="AE30:AE32"/>
    <mergeCell ref="AF30:AF32"/>
    <mergeCell ref="AG30:AG32"/>
    <mergeCell ref="A33:C38"/>
    <mergeCell ref="D33:F38"/>
    <mergeCell ref="G33:N38"/>
    <mergeCell ref="O33:O35"/>
    <mergeCell ref="P33:P35"/>
    <mergeCell ref="AF33:AF34"/>
    <mergeCell ref="X30:X32"/>
    <mergeCell ref="Y30:Y32"/>
    <mergeCell ref="Z30:Z32"/>
    <mergeCell ref="AA30:AA32"/>
    <mergeCell ref="AB30:AB32"/>
    <mergeCell ref="AC30:AC32"/>
    <mergeCell ref="O30:O32"/>
    <mergeCell ref="P30:P32"/>
    <mergeCell ref="T30:T32"/>
    <mergeCell ref="U30:U32"/>
    <mergeCell ref="V30:V32"/>
    <mergeCell ref="W30:W32"/>
    <mergeCell ref="I30:I32"/>
    <mergeCell ref="J30:J32"/>
    <mergeCell ref="AG33:AG34"/>
    <mergeCell ref="O36:P38"/>
    <mergeCell ref="A39:P41"/>
    <mergeCell ref="A42:P44"/>
    <mergeCell ref="A45:P47"/>
    <mergeCell ref="A48:B49"/>
    <mergeCell ref="C48:D49"/>
    <mergeCell ref="G48:H49"/>
    <mergeCell ref="I48:O49"/>
    <mergeCell ref="I56:J57"/>
    <mergeCell ref="K56:L57"/>
    <mergeCell ref="A50:B55"/>
    <mergeCell ref="C50:D55"/>
    <mergeCell ref="G50:H51"/>
    <mergeCell ref="I50:O51"/>
    <mergeCell ref="G52:H53"/>
    <mergeCell ref="I52:O53"/>
    <mergeCell ref="G54:H55"/>
    <mergeCell ref="I54:O55"/>
    <mergeCell ref="J58:J60"/>
    <mergeCell ref="K58:K60"/>
    <mergeCell ref="L58:L60"/>
    <mergeCell ref="M58:M60"/>
    <mergeCell ref="AB56:AC56"/>
    <mergeCell ref="AD56:AE56"/>
    <mergeCell ref="AF56:AG56"/>
    <mergeCell ref="A58:A60"/>
    <mergeCell ref="B58:B60"/>
    <mergeCell ref="C58:C60"/>
    <mergeCell ref="D58:D60"/>
    <mergeCell ref="E58:E60"/>
    <mergeCell ref="F58:F60"/>
    <mergeCell ref="G58:G60"/>
    <mergeCell ref="M56:N57"/>
    <mergeCell ref="O56:P57"/>
    <mergeCell ref="T56:U56"/>
    <mergeCell ref="V56:W56"/>
    <mergeCell ref="X56:Y56"/>
    <mergeCell ref="Z56:AA56"/>
    <mergeCell ref="A56:B57"/>
    <mergeCell ref="C56:D57"/>
    <mergeCell ref="E56:F57"/>
    <mergeCell ref="G56:H57"/>
    <mergeCell ref="AC58:AC60"/>
    <mergeCell ref="AD58:AD60"/>
    <mergeCell ref="AE58:AE60"/>
    <mergeCell ref="AF58:AF60"/>
    <mergeCell ref="AG58:AG60"/>
    <mergeCell ref="A61:A63"/>
    <mergeCell ref="B61:B63"/>
    <mergeCell ref="C61:C63"/>
    <mergeCell ref="D61:D63"/>
    <mergeCell ref="E61:E63"/>
    <mergeCell ref="W58:W60"/>
    <mergeCell ref="X58:X60"/>
    <mergeCell ref="Y58:Y60"/>
    <mergeCell ref="Z58:Z60"/>
    <mergeCell ref="AA58:AA60"/>
    <mergeCell ref="AB58:AB60"/>
    <mergeCell ref="N58:N60"/>
    <mergeCell ref="O58:O60"/>
    <mergeCell ref="P58:P60"/>
    <mergeCell ref="T58:T60"/>
    <mergeCell ref="U58:U60"/>
    <mergeCell ref="V58:V60"/>
    <mergeCell ref="H58:H60"/>
    <mergeCell ref="I58:I60"/>
    <mergeCell ref="Y61:Y63"/>
    <mergeCell ref="Z61:Z63"/>
    <mergeCell ref="L61:L63"/>
    <mergeCell ref="M61:M63"/>
    <mergeCell ref="N61:N63"/>
    <mergeCell ref="O61:O63"/>
    <mergeCell ref="P61:P63"/>
    <mergeCell ref="T61:T63"/>
    <mergeCell ref="F61:F63"/>
    <mergeCell ref="G61:G63"/>
    <mergeCell ref="H61:H63"/>
    <mergeCell ref="I61:I63"/>
    <mergeCell ref="J61:J63"/>
    <mergeCell ref="K61:K63"/>
    <mergeCell ref="L64:L67"/>
    <mergeCell ref="M64:M67"/>
    <mergeCell ref="N64:N67"/>
    <mergeCell ref="O64:O67"/>
    <mergeCell ref="AG61:AG63"/>
    <mergeCell ref="A64:A67"/>
    <mergeCell ref="B64:B65"/>
    <mergeCell ref="C64:C67"/>
    <mergeCell ref="D64:D65"/>
    <mergeCell ref="E64:E67"/>
    <mergeCell ref="F64:F67"/>
    <mergeCell ref="G64:G67"/>
    <mergeCell ref="H64:H67"/>
    <mergeCell ref="I64:I67"/>
    <mergeCell ref="AA61:AA63"/>
    <mergeCell ref="AB61:AB63"/>
    <mergeCell ref="AC61:AC63"/>
    <mergeCell ref="AD61:AD63"/>
    <mergeCell ref="AE61:AE63"/>
    <mergeCell ref="AF61:AF63"/>
    <mergeCell ref="U61:U63"/>
    <mergeCell ref="V61:V63"/>
    <mergeCell ref="W61:W63"/>
    <mergeCell ref="X61:X63"/>
    <mergeCell ref="AE64:AE67"/>
    <mergeCell ref="AF64:AF67"/>
    <mergeCell ref="AG64:AG67"/>
    <mergeCell ref="B66:B67"/>
    <mergeCell ref="D66:D67"/>
    <mergeCell ref="A68:A70"/>
    <mergeCell ref="B68:B70"/>
    <mergeCell ref="C68:C70"/>
    <mergeCell ref="D68:D70"/>
    <mergeCell ref="E68:E70"/>
    <mergeCell ref="Y64:Y67"/>
    <mergeCell ref="Z64:Z67"/>
    <mergeCell ref="AA64:AA67"/>
    <mergeCell ref="AB64:AB67"/>
    <mergeCell ref="AC64:AC67"/>
    <mergeCell ref="AD64:AD67"/>
    <mergeCell ref="P64:P67"/>
    <mergeCell ref="T64:T67"/>
    <mergeCell ref="U64:U67"/>
    <mergeCell ref="V64:V67"/>
    <mergeCell ref="W64:W67"/>
    <mergeCell ref="X64:X67"/>
    <mergeCell ref="J64:J67"/>
    <mergeCell ref="K64:K67"/>
    <mergeCell ref="X68:X70"/>
    <mergeCell ref="Y68:Y70"/>
    <mergeCell ref="L68:L70"/>
    <mergeCell ref="M68:M70"/>
    <mergeCell ref="N68:N70"/>
    <mergeCell ref="O68:O70"/>
    <mergeCell ref="P68:P70"/>
    <mergeCell ref="Q68:Q69"/>
    <mergeCell ref="F68:F70"/>
    <mergeCell ref="G68:G70"/>
    <mergeCell ref="H68:H70"/>
    <mergeCell ref="I68:I70"/>
    <mergeCell ref="J68:J70"/>
    <mergeCell ref="K68:K70"/>
    <mergeCell ref="K71:K73"/>
    <mergeCell ref="L71:L73"/>
    <mergeCell ref="M71:M73"/>
    <mergeCell ref="N71:N73"/>
    <mergeCell ref="AF68:AF70"/>
    <mergeCell ref="AG68:AG70"/>
    <mergeCell ref="A71:A73"/>
    <mergeCell ref="B71:B73"/>
    <mergeCell ref="C71:C73"/>
    <mergeCell ref="D71:D73"/>
    <mergeCell ref="E71:E73"/>
    <mergeCell ref="F71:F73"/>
    <mergeCell ref="G71:G73"/>
    <mergeCell ref="H71:H73"/>
    <mergeCell ref="Z68:Z70"/>
    <mergeCell ref="AA68:AA70"/>
    <mergeCell ref="AB68:AB70"/>
    <mergeCell ref="AC68:AC70"/>
    <mergeCell ref="AD68:AD70"/>
    <mergeCell ref="AE68:AE70"/>
    <mergeCell ref="T68:T70"/>
    <mergeCell ref="U68:U70"/>
    <mergeCell ref="V68:V70"/>
    <mergeCell ref="W68:W70"/>
    <mergeCell ref="AD71:AD73"/>
    <mergeCell ref="AE71:AE73"/>
    <mergeCell ref="AF71:AF73"/>
    <mergeCell ref="AG71:AG73"/>
    <mergeCell ref="A74:C79"/>
    <mergeCell ref="D74:F79"/>
    <mergeCell ref="G74:N79"/>
    <mergeCell ref="O74:O76"/>
    <mergeCell ref="P74:P76"/>
    <mergeCell ref="AF74:AF75"/>
    <mergeCell ref="X71:X73"/>
    <mergeCell ref="Y71:Y73"/>
    <mergeCell ref="Z71:Z73"/>
    <mergeCell ref="AA71:AA73"/>
    <mergeCell ref="AB71:AB73"/>
    <mergeCell ref="AC71:AC73"/>
    <mergeCell ref="O71:O73"/>
    <mergeCell ref="P71:P73"/>
    <mergeCell ref="T71:T73"/>
    <mergeCell ref="U71:U73"/>
    <mergeCell ref="V71:V73"/>
    <mergeCell ref="W71:W73"/>
    <mergeCell ref="I71:I73"/>
    <mergeCell ref="J71:J73"/>
    <mergeCell ref="AG74:AG75"/>
    <mergeCell ref="O77:P79"/>
    <mergeCell ref="A80:P82"/>
    <mergeCell ref="A83:P85"/>
    <mergeCell ref="A86:P88"/>
    <mergeCell ref="A89:B90"/>
    <mergeCell ref="C89:D90"/>
    <mergeCell ref="G89:H90"/>
    <mergeCell ref="I89:O90"/>
    <mergeCell ref="I97:J98"/>
    <mergeCell ref="K97:L98"/>
    <mergeCell ref="A91:B96"/>
    <mergeCell ref="C91:D96"/>
    <mergeCell ref="G91:H92"/>
    <mergeCell ref="I91:O92"/>
    <mergeCell ref="G93:H94"/>
    <mergeCell ref="I93:O94"/>
    <mergeCell ref="G95:H96"/>
    <mergeCell ref="I95:O96"/>
    <mergeCell ref="J99:J101"/>
    <mergeCell ref="K99:K101"/>
    <mergeCell ref="L99:L101"/>
    <mergeCell ref="M99:M101"/>
    <mergeCell ref="AB97:AC97"/>
    <mergeCell ref="AD97:AE97"/>
    <mergeCell ref="AF97:AG97"/>
    <mergeCell ref="A99:A101"/>
    <mergeCell ref="B99:B101"/>
    <mergeCell ref="C99:C101"/>
    <mergeCell ref="D99:D101"/>
    <mergeCell ref="E99:E101"/>
    <mergeCell ref="F99:F101"/>
    <mergeCell ref="G99:G101"/>
    <mergeCell ref="M97:N98"/>
    <mergeCell ref="O97:P98"/>
    <mergeCell ref="T97:U97"/>
    <mergeCell ref="V97:W97"/>
    <mergeCell ref="X97:Y97"/>
    <mergeCell ref="Z97:AA97"/>
    <mergeCell ref="A97:B98"/>
    <mergeCell ref="C97:D98"/>
    <mergeCell ref="E97:F98"/>
    <mergeCell ref="G97:H98"/>
    <mergeCell ref="AC99:AC101"/>
    <mergeCell ref="AD99:AD101"/>
    <mergeCell ref="AE99:AE101"/>
    <mergeCell ref="AF99:AF101"/>
    <mergeCell ref="AG99:AG101"/>
    <mergeCell ref="A102:A104"/>
    <mergeCell ref="B102:B104"/>
    <mergeCell ref="C102:C104"/>
    <mergeCell ref="D102:D104"/>
    <mergeCell ref="E102:E104"/>
    <mergeCell ref="W99:W101"/>
    <mergeCell ref="X99:X101"/>
    <mergeCell ref="Y99:Y101"/>
    <mergeCell ref="Z99:Z101"/>
    <mergeCell ref="AA99:AA101"/>
    <mergeCell ref="AB99:AB101"/>
    <mergeCell ref="N99:N101"/>
    <mergeCell ref="O99:O101"/>
    <mergeCell ref="P99:P101"/>
    <mergeCell ref="T99:T101"/>
    <mergeCell ref="U99:U101"/>
    <mergeCell ref="V99:V101"/>
    <mergeCell ref="H99:H101"/>
    <mergeCell ref="I99:I101"/>
    <mergeCell ref="Y102:Y104"/>
    <mergeCell ref="Z102:Z104"/>
    <mergeCell ref="L102:L104"/>
    <mergeCell ref="M102:M104"/>
    <mergeCell ref="N102:N104"/>
    <mergeCell ref="O102:O104"/>
    <mergeCell ref="P102:P104"/>
    <mergeCell ref="T102:T104"/>
    <mergeCell ref="F102:F104"/>
    <mergeCell ref="G102:G104"/>
    <mergeCell ref="H102:H104"/>
    <mergeCell ref="I102:I104"/>
    <mergeCell ref="J102:J104"/>
    <mergeCell ref="K102:K104"/>
    <mergeCell ref="L105:L108"/>
    <mergeCell ref="M105:M108"/>
    <mergeCell ref="N105:N108"/>
    <mergeCell ref="O105:O108"/>
    <mergeCell ref="AG102:AG104"/>
    <mergeCell ref="A105:A108"/>
    <mergeCell ref="B105:B106"/>
    <mergeCell ref="C105:C108"/>
    <mergeCell ref="D105:D106"/>
    <mergeCell ref="E105:E108"/>
    <mergeCell ref="F105:F108"/>
    <mergeCell ref="G105:G108"/>
    <mergeCell ref="H105:H108"/>
    <mergeCell ref="I105:I108"/>
    <mergeCell ref="AA102:AA104"/>
    <mergeCell ref="AB102:AB104"/>
    <mergeCell ref="AC102:AC104"/>
    <mergeCell ref="AD102:AD104"/>
    <mergeCell ref="AE102:AE104"/>
    <mergeCell ref="AF102:AF104"/>
    <mergeCell ref="U102:U104"/>
    <mergeCell ref="V102:V104"/>
    <mergeCell ref="W102:W104"/>
    <mergeCell ref="X102:X104"/>
    <mergeCell ref="AE105:AE108"/>
    <mergeCell ref="AF105:AF108"/>
    <mergeCell ref="AG105:AG108"/>
    <mergeCell ref="B107:B108"/>
    <mergeCell ref="D107:D108"/>
    <mergeCell ref="A109:A111"/>
    <mergeCell ref="B109:B111"/>
    <mergeCell ref="C109:C111"/>
    <mergeCell ref="D109:D111"/>
    <mergeCell ref="E109:E111"/>
    <mergeCell ref="Y105:Y108"/>
    <mergeCell ref="Z105:Z108"/>
    <mergeCell ref="AA105:AA108"/>
    <mergeCell ref="AB105:AB108"/>
    <mergeCell ref="AC105:AC108"/>
    <mergeCell ref="AD105:AD108"/>
    <mergeCell ref="P105:P108"/>
    <mergeCell ref="T105:T108"/>
    <mergeCell ref="U105:U108"/>
    <mergeCell ref="V105:V108"/>
    <mergeCell ref="W105:W108"/>
    <mergeCell ref="X105:X108"/>
    <mergeCell ref="J105:J108"/>
    <mergeCell ref="K105:K108"/>
    <mergeCell ref="N109:N111"/>
    <mergeCell ref="O109:O111"/>
    <mergeCell ref="P109:P111"/>
    <mergeCell ref="T109:T111"/>
    <mergeCell ref="F109:F111"/>
    <mergeCell ref="G109:G111"/>
    <mergeCell ref="H109:H111"/>
    <mergeCell ref="I109:I111"/>
    <mergeCell ref="J109:J111"/>
    <mergeCell ref="K109:K111"/>
    <mergeCell ref="AG109:AG111"/>
    <mergeCell ref="A112:A114"/>
    <mergeCell ref="B112:B114"/>
    <mergeCell ref="C112:C114"/>
    <mergeCell ref="D112:D114"/>
    <mergeCell ref="E112:E114"/>
    <mergeCell ref="F112:F114"/>
    <mergeCell ref="G112:G114"/>
    <mergeCell ref="H112:H114"/>
    <mergeCell ref="I112:I114"/>
    <mergeCell ref="AA109:AA111"/>
    <mergeCell ref="AB109:AB111"/>
    <mergeCell ref="AC109:AC111"/>
    <mergeCell ref="AD109:AD111"/>
    <mergeCell ref="AE109:AE111"/>
    <mergeCell ref="AF109:AF111"/>
    <mergeCell ref="U109:U111"/>
    <mergeCell ref="V109:V111"/>
    <mergeCell ref="W109:W111"/>
    <mergeCell ref="X109:X111"/>
    <mergeCell ref="Y109:Y111"/>
    <mergeCell ref="Z109:Z111"/>
    <mergeCell ref="L109:L111"/>
    <mergeCell ref="M109:M111"/>
    <mergeCell ref="AF112:AF114"/>
    <mergeCell ref="AG112:AG114"/>
    <mergeCell ref="A115:C120"/>
    <mergeCell ref="D115:F120"/>
    <mergeCell ref="G115:N120"/>
    <mergeCell ref="O115:O117"/>
    <mergeCell ref="P115:P117"/>
    <mergeCell ref="AF115:AF116"/>
    <mergeCell ref="AG115:AG116"/>
    <mergeCell ref="Y112:Y114"/>
    <mergeCell ref="Z112:Z114"/>
    <mergeCell ref="AA112:AA114"/>
    <mergeCell ref="AB112:AB114"/>
    <mergeCell ref="AC112:AC114"/>
    <mergeCell ref="AD112:AD114"/>
    <mergeCell ref="P112:P114"/>
    <mergeCell ref="T112:T114"/>
    <mergeCell ref="U112:U114"/>
    <mergeCell ref="V112:V114"/>
    <mergeCell ref="W112:W114"/>
    <mergeCell ref="X112:X114"/>
    <mergeCell ref="J112:J114"/>
    <mergeCell ref="K112:K114"/>
    <mergeCell ref="L112:L114"/>
    <mergeCell ref="O118:P120"/>
    <mergeCell ref="A121:P123"/>
    <mergeCell ref="A124:P126"/>
    <mergeCell ref="A127:P129"/>
    <mergeCell ref="A130:B131"/>
    <mergeCell ref="C130:D131"/>
    <mergeCell ref="G130:H131"/>
    <mergeCell ref="I130:O131"/>
    <mergeCell ref="AE112:AE114"/>
    <mergeCell ref="M112:M114"/>
    <mergeCell ref="N112:N114"/>
    <mergeCell ref="O112:O114"/>
    <mergeCell ref="I138:J139"/>
    <mergeCell ref="K138:L139"/>
    <mergeCell ref="A132:B137"/>
    <mergeCell ref="C132:D137"/>
    <mergeCell ref="G132:H133"/>
    <mergeCell ref="I132:O133"/>
    <mergeCell ref="G134:H135"/>
    <mergeCell ref="I134:O135"/>
    <mergeCell ref="G136:H137"/>
    <mergeCell ref="I136:O137"/>
    <mergeCell ref="J140:J142"/>
    <mergeCell ref="K140:K142"/>
    <mergeCell ref="L140:L142"/>
    <mergeCell ref="M140:M142"/>
    <mergeCell ref="AB138:AC138"/>
    <mergeCell ref="AD138:AE138"/>
    <mergeCell ref="AF138:AG138"/>
    <mergeCell ref="A140:A142"/>
    <mergeCell ref="B140:B142"/>
    <mergeCell ref="C140:C142"/>
    <mergeCell ref="D140:D142"/>
    <mergeCell ref="E140:E142"/>
    <mergeCell ref="F140:F142"/>
    <mergeCell ref="G140:G142"/>
    <mergeCell ref="M138:N139"/>
    <mergeCell ref="O138:P139"/>
    <mergeCell ref="T138:U138"/>
    <mergeCell ref="V138:W138"/>
    <mergeCell ref="X138:Y138"/>
    <mergeCell ref="Z138:AA138"/>
    <mergeCell ref="A138:B139"/>
    <mergeCell ref="C138:D139"/>
    <mergeCell ref="E138:F139"/>
    <mergeCell ref="G138:H139"/>
    <mergeCell ref="AC140:AC142"/>
    <mergeCell ref="AD140:AD142"/>
    <mergeCell ref="AE140:AE142"/>
    <mergeCell ref="AF140:AF142"/>
    <mergeCell ref="AG140:AG142"/>
    <mergeCell ref="A143:A145"/>
    <mergeCell ref="B143:B145"/>
    <mergeCell ref="C143:C145"/>
    <mergeCell ref="D143:D145"/>
    <mergeCell ref="E143:E145"/>
    <mergeCell ref="W140:W142"/>
    <mergeCell ref="X140:X142"/>
    <mergeCell ref="Y140:Y142"/>
    <mergeCell ref="Z140:Z142"/>
    <mergeCell ref="AA140:AA142"/>
    <mergeCell ref="AB140:AB142"/>
    <mergeCell ref="N140:N142"/>
    <mergeCell ref="O140:O142"/>
    <mergeCell ref="P140:P142"/>
    <mergeCell ref="T140:T142"/>
    <mergeCell ref="U140:U142"/>
    <mergeCell ref="V140:V142"/>
    <mergeCell ref="H140:H142"/>
    <mergeCell ref="I140:I142"/>
    <mergeCell ref="N143:N145"/>
    <mergeCell ref="O143:O145"/>
    <mergeCell ref="P143:P145"/>
    <mergeCell ref="T143:T145"/>
    <mergeCell ref="F143:F145"/>
    <mergeCell ref="G143:G145"/>
    <mergeCell ref="H143:H145"/>
    <mergeCell ref="I143:I145"/>
    <mergeCell ref="J143:J145"/>
    <mergeCell ref="K143:K145"/>
    <mergeCell ref="AG143:AG145"/>
    <mergeCell ref="A146:A149"/>
    <mergeCell ref="B146:B147"/>
    <mergeCell ref="C146:C149"/>
    <mergeCell ref="D146:D147"/>
    <mergeCell ref="E146:E149"/>
    <mergeCell ref="F146:F149"/>
    <mergeCell ref="G146:G149"/>
    <mergeCell ref="H146:H149"/>
    <mergeCell ref="I146:I149"/>
    <mergeCell ref="AA143:AA145"/>
    <mergeCell ref="AB143:AB145"/>
    <mergeCell ref="AC143:AC145"/>
    <mergeCell ref="AD143:AD145"/>
    <mergeCell ref="AE143:AE145"/>
    <mergeCell ref="AF143:AF145"/>
    <mergeCell ref="U143:U145"/>
    <mergeCell ref="V143:V145"/>
    <mergeCell ref="W143:W145"/>
    <mergeCell ref="X143:X145"/>
    <mergeCell ref="Y143:Y145"/>
    <mergeCell ref="Z143:Z145"/>
    <mergeCell ref="L143:L145"/>
    <mergeCell ref="M143:M145"/>
    <mergeCell ref="B148:B149"/>
    <mergeCell ref="D148:D149"/>
    <mergeCell ref="A150:A152"/>
    <mergeCell ref="B150:B152"/>
    <mergeCell ref="C150:C152"/>
    <mergeCell ref="D150:D152"/>
    <mergeCell ref="E150:E152"/>
    <mergeCell ref="Y146:Y149"/>
    <mergeCell ref="Z146:Z149"/>
    <mergeCell ref="P146:P149"/>
    <mergeCell ref="T146:T149"/>
    <mergeCell ref="U146:U149"/>
    <mergeCell ref="V146:V149"/>
    <mergeCell ref="W146:W149"/>
    <mergeCell ref="X146:X149"/>
    <mergeCell ref="J146:J149"/>
    <mergeCell ref="K146:K149"/>
    <mergeCell ref="L146:L149"/>
    <mergeCell ref="M146:M149"/>
    <mergeCell ref="N146:N149"/>
    <mergeCell ref="O146:O149"/>
    <mergeCell ref="F150:F152"/>
    <mergeCell ref="G150:G152"/>
    <mergeCell ref="H150:H152"/>
    <mergeCell ref="I150:I152"/>
    <mergeCell ref="J150:J152"/>
    <mergeCell ref="K150:K152"/>
    <mergeCell ref="AE146:AE149"/>
    <mergeCell ref="AF146:AF149"/>
    <mergeCell ref="AG146:AG149"/>
    <mergeCell ref="AA146:AA149"/>
    <mergeCell ref="AB146:AB149"/>
    <mergeCell ref="AC146:AC149"/>
    <mergeCell ref="AD146:AD149"/>
    <mergeCell ref="W150:W152"/>
    <mergeCell ref="X150:X152"/>
    <mergeCell ref="Y150:Y152"/>
    <mergeCell ref="Z150:Z152"/>
    <mergeCell ref="L150:L152"/>
    <mergeCell ref="M150:M152"/>
    <mergeCell ref="N150:N152"/>
    <mergeCell ref="O150:O152"/>
    <mergeCell ref="P150:P152"/>
    <mergeCell ref="T150:T152"/>
    <mergeCell ref="J153:J155"/>
    <mergeCell ref="K153:K155"/>
    <mergeCell ref="L153:L155"/>
    <mergeCell ref="M153:M155"/>
    <mergeCell ref="N153:N155"/>
    <mergeCell ref="O153:O155"/>
    <mergeCell ref="AG150:AG152"/>
    <mergeCell ref="A153:A155"/>
    <mergeCell ref="B153:B155"/>
    <mergeCell ref="C153:C155"/>
    <mergeCell ref="D153:D155"/>
    <mergeCell ref="E153:E155"/>
    <mergeCell ref="F153:F155"/>
    <mergeCell ref="G153:G155"/>
    <mergeCell ref="H153:H155"/>
    <mergeCell ref="I153:I155"/>
    <mergeCell ref="AA150:AA152"/>
    <mergeCell ref="AB150:AB152"/>
    <mergeCell ref="AC150:AC152"/>
    <mergeCell ref="AD150:AD152"/>
    <mergeCell ref="AE150:AE152"/>
    <mergeCell ref="AF150:AF152"/>
    <mergeCell ref="U150:U152"/>
    <mergeCell ref="V150:V152"/>
    <mergeCell ref="O159:P161"/>
    <mergeCell ref="A162:P164"/>
    <mergeCell ref="AE153:AE155"/>
    <mergeCell ref="AF153:AF155"/>
    <mergeCell ref="AG153:AG155"/>
    <mergeCell ref="A156:C161"/>
    <mergeCell ref="D156:F161"/>
    <mergeCell ref="G156:N161"/>
    <mergeCell ref="O156:O158"/>
    <mergeCell ref="P156:P158"/>
    <mergeCell ref="AF156:AF157"/>
    <mergeCell ref="AG156:AG157"/>
    <mergeCell ref="Y153:Y155"/>
    <mergeCell ref="Z153:Z155"/>
    <mergeCell ref="AA153:AA155"/>
    <mergeCell ref="AB153:AB155"/>
    <mergeCell ref="AC153:AC155"/>
    <mergeCell ref="AD153:AD155"/>
    <mergeCell ref="P153:P155"/>
    <mergeCell ref="T153:T155"/>
    <mergeCell ref="U153:U155"/>
    <mergeCell ref="V153:V155"/>
    <mergeCell ref="W153:W155"/>
    <mergeCell ref="X153:X155"/>
  </mergeCells>
  <printOptions horizontalCentered="1" verticalCentered="1"/>
  <pageMargins left="0" right="0" top="0" bottom="0" header="0.51181102362204722" footer="0.51181102362204722"/>
  <pageSetup orientation="landscape" r:id="rId1"/>
  <headerFooter alignWithMargins="0"/>
  <rowBreaks count="3" manualBreakCount="3">
    <brk id="41" max="16383" man="1"/>
    <brk id="82" max="15" man="1"/>
    <brk id="12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98"/>
  <sheetViews>
    <sheetView tabSelected="1" topLeftCell="A9" zoomScaleNormal="100" workbookViewId="0">
      <selection activeCell="U25" sqref="U25:V28"/>
    </sheetView>
  </sheetViews>
  <sheetFormatPr defaultRowHeight="12.75" x14ac:dyDescent="0.2"/>
  <cols>
    <col min="1" max="18" width="6.42578125" customWidth="1"/>
    <col min="19" max="20" width="5.5703125" customWidth="1"/>
    <col min="21" max="22" width="5.140625" customWidth="1"/>
    <col min="23" max="23" width="8.7109375" style="50"/>
    <col min="24" max="34" width="7.5703125" style="50" customWidth="1"/>
    <col min="35" max="35" width="7.5703125" style="52" customWidth="1"/>
    <col min="36" max="36" width="7.5703125" style="50" customWidth="1"/>
    <col min="37" max="37" width="7.5703125" style="52" customWidth="1"/>
    <col min="38" max="39" width="8.7109375" style="50"/>
  </cols>
  <sheetData>
    <row r="1" spans="1:39" ht="12.75" customHeight="1" x14ac:dyDescent="0.2">
      <c r="A1" s="116" t="str">
        <f>[1]Data!$B$139</f>
        <v>ISLE OF MAN TABLE TENNIS ASSOCIATION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8"/>
    </row>
    <row r="2" spans="1:39" ht="12.75" customHeight="1" x14ac:dyDescent="0.2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1"/>
    </row>
    <row r="3" spans="1:39" ht="12.75" customHeight="1" x14ac:dyDescent="0.2">
      <c r="A3" s="119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1"/>
    </row>
    <row r="4" spans="1:39" ht="12.75" customHeight="1" x14ac:dyDescent="0.2">
      <c r="A4" s="122" t="str">
        <f>CONCATENATE([1]Data!$B$147," ","TEAM")</f>
        <v>HOME COUNTRIES INTERNATIONAL CHAMPIONSHIP - MEN TEAM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4"/>
    </row>
    <row r="5" spans="1:39" ht="12.75" customHeight="1" x14ac:dyDescent="0.2">
      <c r="A5" s="122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4"/>
    </row>
    <row r="6" spans="1:39" ht="12.75" customHeight="1" x14ac:dyDescent="0.2">
      <c r="A6" s="81" t="s">
        <v>17</v>
      </c>
      <c r="B6" s="82"/>
      <c r="C6" s="81" t="s">
        <v>40</v>
      </c>
      <c r="D6" s="82"/>
      <c r="E6" s="87" t="s">
        <v>55</v>
      </c>
      <c r="F6" s="88"/>
      <c r="G6" s="88" t="s">
        <v>49</v>
      </c>
      <c r="H6" s="88"/>
      <c r="I6" s="88" t="s">
        <v>41</v>
      </c>
      <c r="J6" s="88"/>
      <c r="K6" s="88" t="s">
        <v>59</v>
      </c>
      <c r="L6" s="88"/>
      <c r="M6" s="88" t="s">
        <v>48</v>
      </c>
      <c r="N6" s="88"/>
      <c r="O6" s="81" t="s">
        <v>37</v>
      </c>
      <c r="P6" s="82"/>
      <c r="Q6" s="81" t="s">
        <v>60</v>
      </c>
      <c r="R6" s="82"/>
      <c r="S6" s="97" t="s">
        <v>83</v>
      </c>
      <c r="T6" s="98"/>
      <c r="U6" s="103" t="s">
        <v>16</v>
      </c>
      <c r="V6" s="104"/>
    </row>
    <row r="7" spans="1:39" ht="12.75" customHeight="1" x14ac:dyDescent="0.2">
      <c r="A7" s="83"/>
      <c r="B7" s="84"/>
      <c r="C7" s="83"/>
      <c r="D7" s="84"/>
      <c r="E7" s="89"/>
      <c r="F7" s="89"/>
      <c r="G7" s="89"/>
      <c r="H7" s="89"/>
      <c r="I7" s="89"/>
      <c r="J7" s="89"/>
      <c r="K7" s="89"/>
      <c r="L7" s="89"/>
      <c r="M7" s="89"/>
      <c r="N7" s="89"/>
      <c r="O7" s="83"/>
      <c r="P7" s="84"/>
      <c r="Q7" s="83"/>
      <c r="R7" s="84"/>
      <c r="S7" s="99"/>
      <c r="T7" s="100"/>
      <c r="U7" s="105"/>
      <c r="V7" s="106"/>
    </row>
    <row r="8" spans="1:39" ht="12.75" customHeight="1" x14ac:dyDescent="0.2">
      <c r="A8" s="85"/>
      <c r="B8" s="86"/>
      <c r="C8" s="85"/>
      <c r="D8" s="86"/>
      <c r="E8" s="90"/>
      <c r="F8" s="90"/>
      <c r="G8" s="90"/>
      <c r="H8" s="90"/>
      <c r="I8" s="90"/>
      <c r="J8" s="90"/>
      <c r="K8" s="90"/>
      <c r="L8" s="90"/>
      <c r="M8" s="90"/>
      <c r="N8" s="90"/>
      <c r="O8" s="85"/>
      <c r="P8" s="86"/>
      <c r="Q8" s="85"/>
      <c r="R8" s="86"/>
      <c r="S8" s="101"/>
      <c r="T8" s="102"/>
      <c r="U8" s="107"/>
      <c r="V8" s="108"/>
    </row>
    <row r="9" spans="1:39" ht="12.75" customHeight="1" x14ac:dyDescent="0.2">
      <c r="A9" s="91" t="str">
        <f>C6</f>
        <v>ENGLAND</v>
      </c>
      <c r="B9" s="92"/>
      <c r="C9" s="69"/>
      <c r="D9" s="70"/>
      <c r="E9" s="77">
        <f>IF(E11&gt;F11,2,0)</f>
        <v>2</v>
      </c>
      <c r="F9" s="78"/>
      <c r="G9" s="77">
        <f t="shared" ref="G9" si="0">IF(G11&gt;H11,2,0)</f>
        <v>2</v>
      </c>
      <c r="H9" s="78"/>
      <c r="I9" s="77">
        <f t="shared" ref="I9" si="1">IF(I11&gt;J11,2,0)</f>
        <v>2</v>
      </c>
      <c r="J9" s="78"/>
      <c r="K9" s="77">
        <f t="shared" ref="K9" si="2">IF(K11&gt;L11,2,0)</f>
        <v>2</v>
      </c>
      <c r="L9" s="78"/>
      <c r="M9" s="77">
        <f t="shared" ref="M9" si="3">IF(M11&gt;N11,2,0)</f>
        <v>0</v>
      </c>
      <c r="N9" s="78"/>
      <c r="O9" s="77">
        <f t="shared" ref="O9" si="4">IF(O11&gt;P11,2,0)</f>
        <v>2</v>
      </c>
      <c r="P9" s="78"/>
      <c r="Q9" s="77">
        <f t="shared" ref="Q9" si="5">IF(Q11&gt;R11,2,0)</f>
        <v>0</v>
      </c>
      <c r="R9" s="78"/>
      <c r="S9" s="77">
        <f>SUM(C9:R10)</f>
        <v>10</v>
      </c>
      <c r="T9" s="78"/>
      <c r="U9" s="109">
        <v>2</v>
      </c>
      <c r="V9" s="110"/>
      <c r="X9" s="128" t="s">
        <v>84</v>
      </c>
      <c r="Y9" s="128"/>
      <c r="Z9" s="128" t="s">
        <v>85</v>
      </c>
      <c r="AA9" s="128"/>
      <c r="AB9" s="128" t="s">
        <v>133</v>
      </c>
      <c r="AC9" s="128"/>
      <c r="AD9" s="128" t="s">
        <v>108</v>
      </c>
      <c r="AE9" s="128"/>
      <c r="AF9" s="128" t="s">
        <v>86</v>
      </c>
      <c r="AG9" s="128"/>
      <c r="AH9" s="128" t="s">
        <v>87</v>
      </c>
      <c r="AI9" s="128"/>
      <c r="AJ9" s="128" t="s">
        <v>125</v>
      </c>
      <c r="AK9" s="128"/>
    </row>
    <row r="10" spans="1:39" ht="12.75" customHeight="1" x14ac:dyDescent="0.2">
      <c r="A10" s="93"/>
      <c r="B10" s="94"/>
      <c r="C10" s="71"/>
      <c r="D10" s="72"/>
      <c r="E10" s="79"/>
      <c r="F10" s="80"/>
      <c r="G10" s="79"/>
      <c r="H10" s="80"/>
      <c r="I10" s="79"/>
      <c r="J10" s="80"/>
      <c r="K10" s="79"/>
      <c r="L10" s="80"/>
      <c r="M10" s="79"/>
      <c r="N10" s="80"/>
      <c r="O10" s="79"/>
      <c r="P10" s="80"/>
      <c r="Q10" s="79"/>
      <c r="R10" s="80"/>
      <c r="S10" s="79"/>
      <c r="T10" s="80"/>
      <c r="U10" s="111"/>
      <c r="V10" s="112"/>
      <c r="W10" s="50">
        <f>S11-T11</f>
        <v>16</v>
      </c>
      <c r="X10" s="50">
        <f>VLOOKUP(X9,results,5)</f>
        <v>0</v>
      </c>
      <c r="Y10" s="50">
        <f>VLOOKUP(X9,results,6)</f>
        <v>0</v>
      </c>
      <c r="Z10" s="50">
        <f>VLOOKUP(Z9,results,5)</f>
        <v>0</v>
      </c>
      <c r="AA10" s="50">
        <f>VLOOKUP(Z9,results,6)</f>
        <v>0</v>
      </c>
      <c r="AB10" s="50">
        <f>VLOOKUP(AB9,results,5)</f>
        <v>0</v>
      </c>
      <c r="AC10" s="50">
        <f>VLOOKUP(AB9,results,6)</f>
        <v>0</v>
      </c>
      <c r="AD10" s="50">
        <f>VLOOKUP(AD9,results,5)</f>
        <v>0</v>
      </c>
      <c r="AE10" s="50">
        <f>VLOOKUP(AD9,results,6)</f>
        <v>0</v>
      </c>
      <c r="AF10" s="50">
        <f>VLOOKUP(AF9,results,5)</f>
        <v>0</v>
      </c>
      <c r="AG10" s="50">
        <f>VLOOKUP(AF9,results,6)</f>
        <v>0</v>
      </c>
      <c r="AH10" s="50">
        <f>VLOOKUP(AH9,results,5)</f>
        <v>0</v>
      </c>
      <c r="AI10" s="50">
        <f>VLOOKUP(AH9,results,6)</f>
        <v>0</v>
      </c>
      <c r="AJ10" s="50">
        <f>VLOOKUP(AJ9,results,5)</f>
        <v>0</v>
      </c>
      <c r="AK10" s="50">
        <f>VLOOKUP(AJ9,results,6)</f>
        <v>0</v>
      </c>
      <c r="AL10" s="50">
        <f>X10+Z10+AB10+AD10+AF10+AH10+AJ10</f>
        <v>0</v>
      </c>
      <c r="AM10" s="50">
        <f>Y10+AA10+AC10+AE10+AG10+AI10+AK10</f>
        <v>0</v>
      </c>
    </row>
    <row r="11" spans="1:39" ht="12.75" customHeight="1" x14ac:dyDescent="0.2">
      <c r="A11" s="93"/>
      <c r="B11" s="94"/>
      <c r="C11" s="71"/>
      <c r="D11" s="72"/>
      <c r="E11" s="75">
        <v>3</v>
      </c>
      <c r="F11" s="75">
        <v>2</v>
      </c>
      <c r="G11" s="75">
        <v>5</v>
      </c>
      <c r="H11" s="75">
        <v>0</v>
      </c>
      <c r="I11" s="75">
        <v>5</v>
      </c>
      <c r="J11" s="75">
        <f t="shared" ref="E11:R11" si="6">AC10</f>
        <v>0</v>
      </c>
      <c r="K11" s="75">
        <v>5</v>
      </c>
      <c r="L11" s="75">
        <f t="shared" si="6"/>
        <v>0</v>
      </c>
      <c r="M11" s="75">
        <v>2</v>
      </c>
      <c r="N11" s="75">
        <v>3</v>
      </c>
      <c r="O11" s="75">
        <v>3</v>
      </c>
      <c r="P11" s="75">
        <v>2</v>
      </c>
      <c r="Q11" s="75">
        <f t="shared" si="6"/>
        <v>0</v>
      </c>
      <c r="R11" s="75">
        <f t="shared" si="6"/>
        <v>0</v>
      </c>
      <c r="S11" s="75">
        <f>Q11+O11+M11+K11+I11+G11+E11+C11</f>
        <v>23</v>
      </c>
      <c r="T11" s="75">
        <f>R11+P11+N11+L11+J11+H11+F11+D11</f>
        <v>7</v>
      </c>
      <c r="U11" s="111"/>
      <c r="V11" s="112"/>
    </row>
    <row r="12" spans="1:39" ht="12.75" customHeight="1" x14ac:dyDescent="0.2">
      <c r="A12" s="95"/>
      <c r="B12" s="96"/>
      <c r="C12" s="73"/>
      <c r="D12" s="74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113"/>
      <c r="V12" s="114"/>
    </row>
    <row r="13" spans="1:39" ht="12.75" customHeight="1" x14ac:dyDescent="0.2">
      <c r="A13" s="91" t="str">
        <f>E6</f>
        <v>GUERNSEY</v>
      </c>
      <c r="B13" s="92"/>
      <c r="C13" s="77">
        <f>IF(C15&gt;D15,2,0)</f>
        <v>0</v>
      </c>
      <c r="D13" s="78"/>
      <c r="E13" s="69"/>
      <c r="F13" s="70"/>
      <c r="G13" s="77">
        <f t="shared" ref="G13" si="7">IF(G15&gt;H15,2,0)</f>
        <v>2</v>
      </c>
      <c r="H13" s="78"/>
      <c r="I13" s="77">
        <f t="shared" ref="I13" si="8">IF(I15&gt;J15,2,0)</f>
        <v>0</v>
      </c>
      <c r="J13" s="78"/>
      <c r="K13" s="77">
        <f t="shared" ref="K13" si="9">IF(K15&gt;L15,2,0)</f>
        <v>2</v>
      </c>
      <c r="L13" s="78"/>
      <c r="M13" s="77">
        <f t="shared" ref="M13" si="10">IF(M15&gt;N15,2,0)</f>
        <v>0</v>
      </c>
      <c r="N13" s="78"/>
      <c r="O13" s="77">
        <f t="shared" ref="O13" si="11">IF(O15&gt;P15,2,0)</f>
        <v>0</v>
      </c>
      <c r="P13" s="78"/>
      <c r="Q13" s="77">
        <f t="shared" ref="Q13" si="12">IF(Q15&gt;R15,2,0)</f>
        <v>0</v>
      </c>
      <c r="R13" s="78"/>
      <c r="S13" s="77">
        <f>SUM(C13:R14)</f>
        <v>4</v>
      </c>
      <c r="T13" s="78"/>
      <c r="U13" s="109">
        <v>5</v>
      </c>
      <c r="V13" s="110"/>
      <c r="X13" s="128" t="s">
        <v>92</v>
      </c>
      <c r="Y13" s="128"/>
      <c r="Z13" s="128" t="s">
        <v>88</v>
      </c>
      <c r="AA13" s="128"/>
      <c r="AB13" s="128" t="s">
        <v>89</v>
      </c>
      <c r="AC13" s="128"/>
      <c r="AD13" s="128" t="s">
        <v>81</v>
      </c>
      <c r="AE13" s="128"/>
      <c r="AF13" s="128" t="s">
        <v>90</v>
      </c>
      <c r="AG13" s="128"/>
      <c r="AH13" s="128" t="s">
        <v>91</v>
      </c>
      <c r="AI13" s="128"/>
      <c r="AJ13" s="128" t="s">
        <v>126</v>
      </c>
      <c r="AK13" s="128"/>
    </row>
    <row r="14" spans="1:39" ht="12.75" customHeight="1" x14ac:dyDescent="0.2">
      <c r="A14" s="93"/>
      <c r="B14" s="94"/>
      <c r="C14" s="79"/>
      <c r="D14" s="80"/>
      <c r="E14" s="71"/>
      <c r="F14" s="72"/>
      <c r="G14" s="79"/>
      <c r="H14" s="80"/>
      <c r="I14" s="79"/>
      <c r="J14" s="80"/>
      <c r="K14" s="79"/>
      <c r="L14" s="80"/>
      <c r="M14" s="79"/>
      <c r="N14" s="80"/>
      <c r="O14" s="79"/>
      <c r="P14" s="80"/>
      <c r="Q14" s="79"/>
      <c r="R14" s="80"/>
      <c r="S14" s="79"/>
      <c r="T14" s="80"/>
      <c r="U14" s="111"/>
      <c r="V14" s="112"/>
      <c r="W14" s="50">
        <f>S15-T15</f>
        <v>-8</v>
      </c>
      <c r="X14" s="50">
        <f>VLOOKUP(X13,results,5)</f>
        <v>0</v>
      </c>
      <c r="Y14" s="50">
        <f>VLOOKUP(X13,results,6)</f>
        <v>0</v>
      </c>
      <c r="Z14" s="50">
        <f>VLOOKUP(Z13,results,5)</f>
        <v>0</v>
      </c>
      <c r="AA14" s="50">
        <f>VLOOKUP(Z13,results,6)</f>
        <v>0</v>
      </c>
      <c r="AB14" s="50">
        <f>VLOOKUP(AB13,results,5)</f>
        <v>0</v>
      </c>
      <c r="AC14" s="50">
        <f>VLOOKUP(AB13,results,6)</f>
        <v>0</v>
      </c>
      <c r="AD14" s="50">
        <f>VLOOKUP(AD13,results,5)</f>
        <v>0</v>
      </c>
      <c r="AE14" s="50">
        <f>VLOOKUP(AD13,results,6)</f>
        <v>0</v>
      </c>
      <c r="AF14" s="50">
        <f>VLOOKUP(AF13,results,5)</f>
        <v>0</v>
      </c>
      <c r="AG14" s="50">
        <f>VLOOKUP(AF13,results,6)</f>
        <v>0</v>
      </c>
      <c r="AH14" s="50">
        <f>VLOOKUP(AH13,results,5)</f>
        <v>0</v>
      </c>
      <c r="AI14" s="50">
        <f>VLOOKUP(AH13,results,6)</f>
        <v>0</v>
      </c>
      <c r="AJ14" s="50">
        <f>VLOOKUP(AJ13,results,5)</f>
        <v>0</v>
      </c>
      <c r="AK14" s="50">
        <f>VLOOKUP(AJ13,results,6)</f>
        <v>0</v>
      </c>
      <c r="AL14" s="50">
        <f>X14+Z14+AB14+AD14+AF14+AH14+AJ14</f>
        <v>0</v>
      </c>
      <c r="AM14" s="50">
        <f>Y14+AA14+AC14+AE14+AG14+AI14+AK14</f>
        <v>0</v>
      </c>
    </row>
    <row r="15" spans="1:39" ht="12.75" customHeight="1" x14ac:dyDescent="0.2">
      <c r="A15" s="93"/>
      <c r="B15" s="94"/>
      <c r="C15" s="75">
        <v>2</v>
      </c>
      <c r="D15" s="75">
        <v>3</v>
      </c>
      <c r="E15" s="71"/>
      <c r="F15" s="72"/>
      <c r="G15" s="75">
        <v>4</v>
      </c>
      <c r="H15" s="75">
        <v>1</v>
      </c>
      <c r="I15" s="75">
        <v>0</v>
      </c>
      <c r="J15" s="75">
        <v>5</v>
      </c>
      <c r="K15" s="75">
        <v>4</v>
      </c>
      <c r="L15" s="75">
        <v>1</v>
      </c>
      <c r="M15" s="75">
        <v>1</v>
      </c>
      <c r="N15" s="75">
        <v>4</v>
      </c>
      <c r="O15" s="75">
        <f t="shared" ref="G15:R15" si="13">AH14</f>
        <v>0</v>
      </c>
      <c r="P15" s="75">
        <v>5</v>
      </c>
      <c r="Q15" s="75">
        <f t="shared" si="13"/>
        <v>0</v>
      </c>
      <c r="R15" s="75">
        <f t="shared" si="13"/>
        <v>0</v>
      </c>
      <c r="S15" s="75">
        <f>Q15+O15+M15+K15+I15+G15+E15+C15</f>
        <v>11</v>
      </c>
      <c r="T15" s="75">
        <f>R15+P15+N15+L15+J15+H15+F15+D15</f>
        <v>19</v>
      </c>
      <c r="U15" s="111"/>
      <c r="V15" s="112"/>
    </row>
    <row r="16" spans="1:39" ht="12.75" customHeight="1" x14ac:dyDescent="0.2">
      <c r="A16" s="95"/>
      <c r="B16" s="96"/>
      <c r="C16" s="76"/>
      <c r="D16" s="76"/>
      <c r="E16" s="73"/>
      <c r="F16" s="74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113"/>
      <c r="V16" s="114"/>
    </row>
    <row r="17" spans="1:39" ht="12.75" customHeight="1" x14ac:dyDescent="0.2">
      <c r="A17" s="115" t="str">
        <f>G6</f>
        <v>ISLE OF MAN</v>
      </c>
      <c r="B17" s="92"/>
      <c r="C17" s="77">
        <f>IF(C19&gt;D19,2,0)</f>
        <v>0</v>
      </c>
      <c r="D17" s="78"/>
      <c r="E17" s="77">
        <f>IF(E19&gt;F19,2,0)</f>
        <v>0</v>
      </c>
      <c r="F17" s="78"/>
      <c r="G17" s="69"/>
      <c r="H17" s="70"/>
      <c r="I17" s="77">
        <f t="shared" ref="I17" si="14">IF(I19&gt;J19,2,0)</f>
        <v>0</v>
      </c>
      <c r="J17" s="78"/>
      <c r="K17" s="77">
        <f t="shared" ref="K17" si="15">IF(K19&gt;L19,2,0)</f>
        <v>2</v>
      </c>
      <c r="L17" s="78"/>
      <c r="M17" s="77">
        <f t="shared" ref="M17" si="16">IF(M19&gt;N19,2,0)</f>
        <v>0</v>
      </c>
      <c r="N17" s="78"/>
      <c r="O17" s="77">
        <f t="shared" ref="O17" si="17">IF(O19&gt;P19,2,0)</f>
        <v>0</v>
      </c>
      <c r="P17" s="78"/>
      <c r="Q17" s="77">
        <f t="shared" ref="Q17" si="18">IF(Q19&gt;R19,2,0)</f>
        <v>0</v>
      </c>
      <c r="R17" s="78"/>
      <c r="S17" s="77">
        <f>SUM(C17:R18)</f>
        <v>2</v>
      </c>
      <c r="T17" s="78"/>
      <c r="U17" s="109">
        <v>6</v>
      </c>
      <c r="V17" s="110"/>
      <c r="X17" s="128" t="s">
        <v>93</v>
      </c>
      <c r="Y17" s="128"/>
      <c r="Z17" s="128" t="s">
        <v>96</v>
      </c>
      <c r="AA17" s="128"/>
      <c r="AB17" s="128" t="s">
        <v>138</v>
      </c>
      <c r="AC17" s="128"/>
      <c r="AD17" s="128" t="s">
        <v>107</v>
      </c>
      <c r="AE17" s="128"/>
      <c r="AF17" s="128" t="s">
        <v>94</v>
      </c>
      <c r="AG17" s="128"/>
      <c r="AH17" s="128" t="s">
        <v>95</v>
      </c>
      <c r="AI17" s="128"/>
      <c r="AJ17" s="128" t="s">
        <v>127</v>
      </c>
      <c r="AK17" s="128"/>
    </row>
    <row r="18" spans="1:39" ht="12.75" customHeight="1" x14ac:dyDescent="0.2">
      <c r="A18" s="93"/>
      <c r="B18" s="94"/>
      <c r="C18" s="79"/>
      <c r="D18" s="80"/>
      <c r="E18" s="79"/>
      <c r="F18" s="80"/>
      <c r="G18" s="71"/>
      <c r="H18" s="72"/>
      <c r="I18" s="79"/>
      <c r="J18" s="80"/>
      <c r="K18" s="79"/>
      <c r="L18" s="80"/>
      <c r="M18" s="79"/>
      <c r="N18" s="80"/>
      <c r="O18" s="79"/>
      <c r="P18" s="80"/>
      <c r="Q18" s="79"/>
      <c r="R18" s="80"/>
      <c r="S18" s="79"/>
      <c r="T18" s="80"/>
      <c r="U18" s="111"/>
      <c r="V18" s="112"/>
      <c r="W18" s="50">
        <f>S19-T19</f>
        <v>-22</v>
      </c>
      <c r="X18" s="50">
        <f>VLOOKUP(X17,results,5)</f>
        <v>0</v>
      </c>
      <c r="Y18" s="50">
        <f>VLOOKUP(X17,results,6)</f>
        <v>0</v>
      </c>
      <c r="Z18" s="50">
        <f>VLOOKUP(Z17,results,5)</f>
        <v>0</v>
      </c>
      <c r="AA18" s="50">
        <f>VLOOKUP(Z17,results,6)</f>
        <v>0</v>
      </c>
      <c r="AB18" s="50">
        <f>VLOOKUP(AB17,results,5)</f>
        <v>0</v>
      </c>
      <c r="AC18" s="50">
        <f>VLOOKUP(AB17,results,6)</f>
        <v>0</v>
      </c>
      <c r="AD18" s="50">
        <f>VLOOKUP(AD17,results,5)</f>
        <v>0</v>
      </c>
      <c r="AE18" s="50">
        <f>VLOOKUP(AD17,results,6)</f>
        <v>0</v>
      </c>
      <c r="AF18" s="50">
        <f>VLOOKUP(AF17,results,5)</f>
        <v>0</v>
      </c>
      <c r="AG18" s="50">
        <f>VLOOKUP(AF17,results,6)</f>
        <v>0</v>
      </c>
      <c r="AH18" s="50">
        <f>VLOOKUP(AH17,results,5)</f>
        <v>0</v>
      </c>
      <c r="AI18" s="50">
        <f>VLOOKUP(AH17,results,6)</f>
        <v>0</v>
      </c>
      <c r="AJ18" s="50">
        <f>VLOOKUP(AJ17,results,5)</f>
        <v>0</v>
      </c>
      <c r="AK18" s="50">
        <f>VLOOKUP(AJ17,results,6)</f>
        <v>0</v>
      </c>
      <c r="AL18" s="50">
        <f>X18+Z18+AB18+AD18+AF18+AH18+AJ18</f>
        <v>0</v>
      </c>
      <c r="AM18" s="50">
        <f>Y18+AA18+AC18+AE18+AG18+AI18+AK18</f>
        <v>0</v>
      </c>
    </row>
    <row r="19" spans="1:39" ht="12.75" customHeight="1" x14ac:dyDescent="0.2">
      <c r="A19" s="93"/>
      <c r="B19" s="94"/>
      <c r="C19" s="75">
        <f>X18</f>
        <v>0</v>
      </c>
      <c r="D19" s="75">
        <v>5</v>
      </c>
      <c r="E19" s="75">
        <v>1</v>
      </c>
      <c r="F19" s="75">
        <v>4</v>
      </c>
      <c r="G19" s="71"/>
      <c r="H19" s="72"/>
      <c r="I19" s="75">
        <f t="shared" ref="I19:R19" si="19">AB18</f>
        <v>0</v>
      </c>
      <c r="J19" s="75">
        <v>5</v>
      </c>
      <c r="K19" s="75">
        <v>3</v>
      </c>
      <c r="L19" s="75">
        <v>2</v>
      </c>
      <c r="M19" s="75">
        <f t="shared" si="19"/>
        <v>0</v>
      </c>
      <c r="N19" s="75">
        <v>5</v>
      </c>
      <c r="O19" s="75">
        <f t="shared" si="19"/>
        <v>0</v>
      </c>
      <c r="P19" s="75">
        <v>5</v>
      </c>
      <c r="Q19" s="75">
        <f t="shared" si="19"/>
        <v>0</v>
      </c>
      <c r="R19" s="75">
        <f t="shared" si="19"/>
        <v>0</v>
      </c>
      <c r="S19" s="75">
        <f>Q19+O19+M19+K19+I19+G19+E19+C19</f>
        <v>4</v>
      </c>
      <c r="T19" s="75">
        <f>R19+P19+N19+L19+J19+H19+F19+D19</f>
        <v>26</v>
      </c>
      <c r="U19" s="111"/>
      <c r="V19" s="112"/>
    </row>
    <row r="20" spans="1:39" ht="12.75" customHeight="1" x14ac:dyDescent="0.2">
      <c r="A20" s="95"/>
      <c r="B20" s="96"/>
      <c r="C20" s="76"/>
      <c r="D20" s="76"/>
      <c r="E20" s="76"/>
      <c r="F20" s="76"/>
      <c r="G20" s="73"/>
      <c r="H20" s="74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113"/>
      <c r="V20" s="114"/>
    </row>
    <row r="21" spans="1:39" ht="12.75" customHeight="1" x14ac:dyDescent="0.2">
      <c r="A21" s="115" t="str">
        <f>I6</f>
        <v>IRELAND</v>
      </c>
      <c r="B21" s="92"/>
      <c r="C21" s="77">
        <f>IF(C23&gt;D23,2,0)</f>
        <v>0</v>
      </c>
      <c r="D21" s="78"/>
      <c r="E21" s="77">
        <f>IF(E23&gt;F23,2,0)</f>
        <v>2</v>
      </c>
      <c r="F21" s="78"/>
      <c r="G21" s="77">
        <f>IF(G23&gt;H23,2,0)</f>
        <v>2</v>
      </c>
      <c r="H21" s="78"/>
      <c r="I21" s="69"/>
      <c r="J21" s="70"/>
      <c r="K21" s="77">
        <f t="shared" ref="K21" si="20">IF(K23&gt;L23,2,0)</f>
        <v>2</v>
      </c>
      <c r="L21" s="78"/>
      <c r="M21" s="77">
        <f t="shared" ref="M21" si="21">IF(M23&gt;N23,2,0)</f>
        <v>0</v>
      </c>
      <c r="N21" s="78"/>
      <c r="O21" s="77">
        <f t="shared" ref="O21" si="22">IF(O23&gt;P23,2,0)</f>
        <v>0</v>
      </c>
      <c r="P21" s="78"/>
      <c r="Q21" s="77">
        <f t="shared" ref="Q21" si="23">IF(Q23&gt;R23,2,0)</f>
        <v>0</v>
      </c>
      <c r="R21" s="78"/>
      <c r="S21" s="77">
        <f>SUM(C21:R22)</f>
        <v>6</v>
      </c>
      <c r="T21" s="78"/>
      <c r="U21" s="109">
        <v>4</v>
      </c>
      <c r="V21" s="110"/>
      <c r="X21" s="128" t="s">
        <v>101</v>
      </c>
      <c r="Y21" s="128"/>
      <c r="Z21" s="128" t="s">
        <v>102</v>
      </c>
      <c r="AA21" s="128"/>
      <c r="AB21" s="128" t="s">
        <v>137</v>
      </c>
      <c r="AC21" s="128"/>
      <c r="AD21" s="128" t="s">
        <v>106</v>
      </c>
      <c r="AE21" s="128"/>
      <c r="AF21" s="128" t="s">
        <v>103</v>
      </c>
      <c r="AG21" s="128"/>
      <c r="AH21" s="128" t="s">
        <v>104</v>
      </c>
      <c r="AI21" s="128"/>
      <c r="AJ21" s="128" t="s">
        <v>128</v>
      </c>
      <c r="AK21" s="128"/>
    </row>
    <row r="22" spans="1:39" ht="12.75" customHeight="1" x14ac:dyDescent="0.2">
      <c r="A22" s="93"/>
      <c r="B22" s="94"/>
      <c r="C22" s="79"/>
      <c r="D22" s="80"/>
      <c r="E22" s="79"/>
      <c r="F22" s="80"/>
      <c r="G22" s="79"/>
      <c r="H22" s="80"/>
      <c r="I22" s="71"/>
      <c r="J22" s="72"/>
      <c r="K22" s="79"/>
      <c r="L22" s="80"/>
      <c r="M22" s="79"/>
      <c r="N22" s="80"/>
      <c r="O22" s="79"/>
      <c r="P22" s="80"/>
      <c r="Q22" s="79"/>
      <c r="R22" s="80"/>
      <c r="S22" s="79"/>
      <c r="T22" s="80"/>
      <c r="U22" s="111"/>
      <c r="V22" s="112"/>
      <c r="W22" s="50">
        <f>S23-T23</f>
        <v>4</v>
      </c>
      <c r="X22" s="50">
        <f>VLOOKUP(X21,results,5)</f>
        <v>0</v>
      </c>
      <c r="Y22" s="50">
        <f>VLOOKUP(X21,results,6)</f>
        <v>0</v>
      </c>
      <c r="Z22" s="50">
        <f>VLOOKUP(Z21,results,5)</f>
        <v>0</v>
      </c>
      <c r="AA22" s="50">
        <f>VLOOKUP(Z21,results,6)</f>
        <v>0</v>
      </c>
      <c r="AB22" s="50">
        <f>VLOOKUP(AB21,results,5)</f>
        <v>0</v>
      </c>
      <c r="AC22" s="50">
        <f>VLOOKUP(AB21,results,6)</f>
        <v>0</v>
      </c>
      <c r="AD22" s="50">
        <f>VLOOKUP(AD21,results,5)</f>
        <v>0</v>
      </c>
      <c r="AE22" s="50">
        <f>VLOOKUP(AD21,results,6)</f>
        <v>0</v>
      </c>
      <c r="AF22" s="50">
        <f>VLOOKUP(AF21,results,5)</f>
        <v>0</v>
      </c>
      <c r="AG22" s="50">
        <f>VLOOKUP(AF21,results,6)</f>
        <v>0</v>
      </c>
      <c r="AH22" s="50">
        <f>VLOOKUP(AH21,results,5)</f>
        <v>0</v>
      </c>
      <c r="AI22" s="50">
        <f>VLOOKUP(AH21,results,6)</f>
        <v>0</v>
      </c>
      <c r="AJ22" s="50">
        <f>VLOOKUP(AJ21,results,5)</f>
        <v>0</v>
      </c>
      <c r="AK22" s="50">
        <f>VLOOKUP(AJ21,results,6)</f>
        <v>0</v>
      </c>
      <c r="AL22" s="50">
        <f>X22+Z22+AB22+AD22+AF22+AH22+AJ22</f>
        <v>0</v>
      </c>
      <c r="AM22" s="50">
        <f>Y22+AA22+AC22+AE22+AG22+AI22+AK22</f>
        <v>0</v>
      </c>
    </row>
    <row r="23" spans="1:39" ht="12.75" customHeight="1" x14ac:dyDescent="0.2">
      <c r="A23" s="93"/>
      <c r="B23" s="94"/>
      <c r="C23" s="75">
        <v>0</v>
      </c>
      <c r="D23" s="75">
        <v>5</v>
      </c>
      <c r="E23" s="75">
        <v>5</v>
      </c>
      <c r="F23" s="75">
        <f t="shared" ref="C23:H23" si="24">AA22</f>
        <v>0</v>
      </c>
      <c r="G23" s="75">
        <v>5</v>
      </c>
      <c r="H23" s="75">
        <f t="shared" si="24"/>
        <v>0</v>
      </c>
      <c r="I23" s="71"/>
      <c r="J23" s="72"/>
      <c r="K23" s="75">
        <v>5</v>
      </c>
      <c r="L23" s="75">
        <f t="shared" ref="K23:R23" si="25">AE22</f>
        <v>0</v>
      </c>
      <c r="M23" s="75">
        <v>1</v>
      </c>
      <c r="N23" s="75">
        <v>4</v>
      </c>
      <c r="O23" s="75">
        <v>1</v>
      </c>
      <c r="P23" s="75">
        <v>4</v>
      </c>
      <c r="Q23" s="75">
        <f t="shared" si="25"/>
        <v>0</v>
      </c>
      <c r="R23" s="75">
        <f t="shared" si="25"/>
        <v>0</v>
      </c>
      <c r="S23" s="75">
        <f>Q23+O23+M23+K23+I23+G23+E23+C23</f>
        <v>17</v>
      </c>
      <c r="T23" s="75">
        <f>R23+P23+N23+L23+J23+H23+F23+D23</f>
        <v>13</v>
      </c>
      <c r="U23" s="111"/>
      <c r="V23" s="112"/>
    </row>
    <row r="24" spans="1:39" ht="12.75" customHeight="1" x14ac:dyDescent="0.2">
      <c r="A24" s="95"/>
      <c r="B24" s="96"/>
      <c r="C24" s="76"/>
      <c r="D24" s="76"/>
      <c r="E24" s="76"/>
      <c r="F24" s="76"/>
      <c r="G24" s="76"/>
      <c r="H24" s="76"/>
      <c r="I24" s="73"/>
      <c r="J24" s="74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113"/>
      <c r="V24" s="114"/>
    </row>
    <row r="25" spans="1:39" ht="12.75" customHeight="1" x14ac:dyDescent="0.2">
      <c r="A25" s="115" t="str">
        <f>K6</f>
        <v>JERSEY</v>
      </c>
      <c r="B25" s="92"/>
      <c r="C25" s="77">
        <f>IF(C27&gt;D27,2,0)</f>
        <v>0</v>
      </c>
      <c r="D25" s="78"/>
      <c r="E25" s="77">
        <f>IF(E27&gt;F27,2,0)</f>
        <v>0</v>
      </c>
      <c r="F25" s="78"/>
      <c r="G25" s="77">
        <f>IF(G27&gt;H27,2,0)</f>
        <v>0</v>
      </c>
      <c r="H25" s="78"/>
      <c r="I25" s="77">
        <f>IF(I27&gt;J27,2,0)</f>
        <v>0</v>
      </c>
      <c r="J25" s="78"/>
      <c r="K25" s="69"/>
      <c r="L25" s="70"/>
      <c r="M25" s="77">
        <f t="shared" ref="M25" si="26">IF(M27&gt;N27,2,0)</f>
        <v>0</v>
      </c>
      <c r="N25" s="78"/>
      <c r="O25" s="77">
        <f t="shared" ref="O25" si="27">IF(O27&gt;P27,2,0)</f>
        <v>0</v>
      </c>
      <c r="P25" s="78"/>
      <c r="Q25" s="77">
        <f t="shared" ref="Q25" si="28">IF(Q27&gt;R27,2,0)</f>
        <v>0</v>
      </c>
      <c r="R25" s="78"/>
      <c r="S25" s="77">
        <f>SUM(C25:R26)</f>
        <v>0</v>
      </c>
      <c r="T25" s="78"/>
      <c r="U25" s="109">
        <v>7</v>
      </c>
      <c r="V25" s="110"/>
      <c r="X25" s="128" t="s">
        <v>97</v>
      </c>
      <c r="Y25" s="128"/>
      <c r="Z25" s="128" t="s">
        <v>98</v>
      </c>
      <c r="AA25" s="128"/>
      <c r="AB25" s="128" t="s">
        <v>136</v>
      </c>
      <c r="AC25" s="128"/>
      <c r="AD25" s="128" t="s">
        <v>105</v>
      </c>
      <c r="AE25" s="128"/>
      <c r="AF25" s="128" t="s">
        <v>99</v>
      </c>
      <c r="AG25" s="128"/>
      <c r="AH25" s="128" t="s">
        <v>100</v>
      </c>
      <c r="AI25" s="128"/>
      <c r="AJ25" s="128" t="s">
        <v>129</v>
      </c>
      <c r="AK25" s="128"/>
    </row>
    <row r="26" spans="1:39" ht="12.75" customHeight="1" x14ac:dyDescent="0.2">
      <c r="A26" s="93"/>
      <c r="B26" s="94"/>
      <c r="C26" s="79"/>
      <c r="D26" s="80"/>
      <c r="E26" s="79"/>
      <c r="F26" s="80"/>
      <c r="G26" s="79"/>
      <c r="H26" s="80"/>
      <c r="I26" s="79"/>
      <c r="J26" s="80"/>
      <c r="K26" s="71"/>
      <c r="L26" s="72"/>
      <c r="M26" s="79"/>
      <c r="N26" s="80"/>
      <c r="O26" s="79"/>
      <c r="P26" s="80"/>
      <c r="Q26" s="79"/>
      <c r="R26" s="80"/>
      <c r="S26" s="79"/>
      <c r="T26" s="80"/>
      <c r="U26" s="111"/>
      <c r="V26" s="112"/>
      <c r="W26" s="50">
        <f>S27-T27</f>
        <v>-24</v>
      </c>
      <c r="X26" s="50">
        <f>VLOOKUP(X25,results,5)</f>
        <v>0</v>
      </c>
      <c r="Y26" s="50">
        <f>VLOOKUP(X25,results,6)</f>
        <v>0</v>
      </c>
      <c r="Z26" s="50">
        <f>VLOOKUP(Z25,results,5)</f>
        <v>0</v>
      </c>
      <c r="AA26" s="50">
        <f>VLOOKUP(Z25,results,6)</f>
        <v>0</v>
      </c>
      <c r="AB26" s="50">
        <f>VLOOKUP(AB25,results,5)</f>
        <v>0</v>
      </c>
      <c r="AC26" s="50">
        <f>VLOOKUP(AB25,results,6)</f>
        <v>0</v>
      </c>
      <c r="AD26" s="50">
        <f>VLOOKUP(AD25,results,5)</f>
        <v>0</v>
      </c>
      <c r="AE26" s="50">
        <f>VLOOKUP(AD25,results,6)</f>
        <v>0</v>
      </c>
      <c r="AF26" s="50">
        <f>VLOOKUP(AF25,results,5)</f>
        <v>0</v>
      </c>
      <c r="AG26" s="50">
        <f>VLOOKUP(AF25,results,6)</f>
        <v>0</v>
      </c>
      <c r="AH26" s="50">
        <f>VLOOKUP(AH25,results,5)</f>
        <v>0</v>
      </c>
      <c r="AI26" s="50">
        <f>VLOOKUP(AH25,results,6)</f>
        <v>0</v>
      </c>
      <c r="AJ26" s="50">
        <f>VLOOKUP(AJ25,results,5)</f>
        <v>0</v>
      </c>
      <c r="AK26" s="50">
        <f>VLOOKUP(AJ25,results,6)</f>
        <v>0</v>
      </c>
      <c r="AL26" s="50">
        <f>X26+Z26+AB26+AD26+AF26+AH26+AJ26</f>
        <v>0</v>
      </c>
      <c r="AM26" s="50">
        <f>Y26+AA26+AC26+AE26+AG26+AI26+AK26</f>
        <v>0</v>
      </c>
    </row>
    <row r="27" spans="1:39" ht="12.75" customHeight="1" x14ac:dyDescent="0.2">
      <c r="A27" s="93"/>
      <c r="B27" s="94"/>
      <c r="C27" s="75">
        <f t="shared" ref="C27:J27" si="29">X26</f>
        <v>0</v>
      </c>
      <c r="D27" s="75">
        <v>5</v>
      </c>
      <c r="E27" s="75">
        <v>1</v>
      </c>
      <c r="F27" s="75">
        <v>4</v>
      </c>
      <c r="G27" s="75">
        <v>2</v>
      </c>
      <c r="H27" s="75">
        <v>3</v>
      </c>
      <c r="I27" s="75">
        <f t="shared" si="29"/>
        <v>0</v>
      </c>
      <c r="J27" s="75">
        <v>5</v>
      </c>
      <c r="K27" s="71"/>
      <c r="L27" s="72"/>
      <c r="M27" s="75">
        <f t="shared" ref="M27:R27" si="30">AF26</f>
        <v>0</v>
      </c>
      <c r="N27" s="75">
        <v>5</v>
      </c>
      <c r="O27" s="75">
        <f t="shared" si="30"/>
        <v>0</v>
      </c>
      <c r="P27" s="75">
        <v>5</v>
      </c>
      <c r="Q27" s="75">
        <f t="shared" si="30"/>
        <v>0</v>
      </c>
      <c r="R27" s="75">
        <f t="shared" si="30"/>
        <v>0</v>
      </c>
      <c r="S27" s="75">
        <f>Q27+O27+M27+K27+I27+G27+E27+C27</f>
        <v>3</v>
      </c>
      <c r="T27" s="75">
        <f>R27+P27+N27+L27+J27+H27+F27+D27</f>
        <v>27</v>
      </c>
      <c r="U27" s="111"/>
      <c r="V27" s="112"/>
    </row>
    <row r="28" spans="1:39" ht="12.75" customHeight="1" x14ac:dyDescent="0.2">
      <c r="A28" s="95"/>
      <c r="B28" s="96"/>
      <c r="C28" s="76"/>
      <c r="D28" s="76"/>
      <c r="E28" s="76"/>
      <c r="F28" s="76"/>
      <c r="G28" s="76"/>
      <c r="H28" s="76"/>
      <c r="I28" s="76"/>
      <c r="J28" s="76"/>
      <c r="K28" s="73"/>
      <c r="L28" s="74"/>
      <c r="M28" s="76"/>
      <c r="N28" s="76"/>
      <c r="O28" s="76"/>
      <c r="P28" s="76"/>
      <c r="Q28" s="76"/>
      <c r="R28" s="76"/>
      <c r="S28" s="76"/>
      <c r="T28" s="76"/>
      <c r="U28" s="113"/>
      <c r="V28" s="114"/>
    </row>
    <row r="29" spans="1:39" ht="12.75" customHeight="1" x14ac:dyDescent="0.2">
      <c r="A29" s="115" t="str">
        <f>M6</f>
        <v>SCOTLAND</v>
      </c>
      <c r="B29" s="92"/>
      <c r="C29" s="77">
        <f>IF(C31&gt;D31,2,0)</f>
        <v>2</v>
      </c>
      <c r="D29" s="78"/>
      <c r="E29" s="77">
        <f>IF(E31&gt;F31,2,0)</f>
        <v>2</v>
      </c>
      <c r="F29" s="78"/>
      <c r="G29" s="77">
        <f>IF(G31&gt;H31,2,0)</f>
        <v>2</v>
      </c>
      <c r="H29" s="78"/>
      <c r="I29" s="77">
        <f>IF(I31&gt;J31,2,0)</f>
        <v>2</v>
      </c>
      <c r="J29" s="78"/>
      <c r="K29" s="77">
        <f>IF(K31&gt;L31,2,0)</f>
        <v>2</v>
      </c>
      <c r="L29" s="78"/>
      <c r="M29" s="69"/>
      <c r="N29" s="70"/>
      <c r="O29" s="77">
        <f t="shared" ref="O29" si="31">IF(O31&gt;P31,2,0)</f>
        <v>0</v>
      </c>
      <c r="P29" s="78"/>
      <c r="Q29" s="77">
        <f t="shared" ref="Q29" si="32">IF(Q31&gt;R31,2,0)</f>
        <v>0</v>
      </c>
      <c r="R29" s="78"/>
      <c r="S29" s="77">
        <f>SUM(C29:R30)</f>
        <v>10</v>
      </c>
      <c r="T29" s="78"/>
      <c r="U29" s="11"/>
      <c r="V29" s="12"/>
      <c r="X29" s="128" t="s">
        <v>109</v>
      </c>
      <c r="Y29" s="128"/>
      <c r="Z29" s="128" t="s">
        <v>110</v>
      </c>
      <c r="AA29" s="128"/>
      <c r="AB29" s="128" t="s">
        <v>139</v>
      </c>
      <c r="AC29" s="128"/>
      <c r="AD29" s="128" t="s">
        <v>111</v>
      </c>
      <c r="AE29" s="128"/>
      <c r="AF29" s="128" t="s">
        <v>113</v>
      </c>
      <c r="AG29" s="128"/>
      <c r="AH29" s="128" t="s">
        <v>112</v>
      </c>
      <c r="AI29" s="128"/>
      <c r="AJ29" s="128" t="s">
        <v>130</v>
      </c>
      <c r="AK29" s="128"/>
    </row>
    <row r="30" spans="1:39" ht="12.75" customHeight="1" x14ac:dyDescent="0.2">
      <c r="A30" s="93"/>
      <c r="B30" s="94"/>
      <c r="C30" s="79"/>
      <c r="D30" s="80"/>
      <c r="E30" s="79"/>
      <c r="F30" s="80"/>
      <c r="G30" s="79"/>
      <c r="H30" s="80"/>
      <c r="I30" s="79"/>
      <c r="J30" s="80"/>
      <c r="K30" s="79"/>
      <c r="L30" s="80"/>
      <c r="M30" s="71"/>
      <c r="N30" s="72"/>
      <c r="O30" s="79"/>
      <c r="P30" s="80"/>
      <c r="Q30" s="79"/>
      <c r="R30" s="80"/>
      <c r="S30" s="79"/>
      <c r="T30" s="80"/>
      <c r="U30" s="11"/>
      <c r="V30" s="12"/>
      <c r="W30" s="50">
        <f>S31-T31</f>
        <v>16</v>
      </c>
      <c r="X30" s="50">
        <f>VLOOKUP(X29,results,5)</f>
        <v>0</v>
      </c>
      <c r="Y30" s="50">
        <f>VLOOKUP(X29,results,6)</f>
        <v>0</v>
      </c>
      <c r="Z30" s="50">
        <f>VLOOKUP(Z29,results,5)</f>
        <v>0</v>
      </c>
      <c r="AA30" s="50">
        <f>VLOOKUP(Z29,results,6)</f>
        <v>0</v>
      </c>
      <c r="AB30" s="50">
        <f>VLOOKUP(AB29,results,5)</f>
        <v>0</v>
      </c>
      <c r="AC30" s="50">
        <f>VLOOKUP(AB29,results,6)</f>
        <v>0</v>
      </c>
      <c r="AD30" s="50">
        <f>VLOOKUP(AD29,results,5)</f>
        <v>0</v>
      </c>
      <c r="AE30" s="50">
        <f>VLOOKUP(AD29,results,6)</f>
        <v>0</v>
      </c>
      <c r="AF30" s="50">
        <f>VLOOKUP(AF29,results,5)</f>
        <v>0</v>
      </c>
      <c r="AG30" s="50">
        <f>VLOOKUP(AF29,results,6)</f>
        <v>0</v>
      </c>
      <c r="AH30" s="50">
        <f>VLOOKUP(AH29,results,5)</f>
        <v>0</v>
      </c>
      <c r="AI30" s="50">
        <f>VLOOKUP(AH29,results,6)</f>
        <v>0</v>
      </c>
      <c r="AJ30" s="50">
        <f>VLOOKUP(AJ29,results,5)</f>
        <v>0</v>
      </c>
      <c r="AK30" s="50">
        <f>VLOOKUP(AJ29,results,6)</f>
        <v>0</v>
      </c>
      <c r="AL30" s="50">
        <f>X30+Z30+AB30+AD30+AF30+AH30+AJ30</f>
        <v>0</v>
      </c>
      <c r="AM30" s="50">
        <f>Y30+AA30+AC30+AE30+AG30+AI30+AK30</f>
        <v>0</v>
      </c>
    </row>
    <row r="31" spans="1:39" ht="12.75" customHeight="1" x14ac:dyDescent="0.2">
      <c r="A31" s="93"/>
      <c r="B31" s="94"/>
      <c r="C31" s="75">
        <v>3</v>
      </c>
      <c r="D31" s="75">
        <v>2</v>
      </c>
      <c r="E31" s="75">
        <v>4</v>
      </c>
      <c r="F31" s="75">
        <v>1</v>
      </c>
      <c r="G31" s="75">
        <v>5</v>
      </c>
      <c r="H31" s="75">
        <f t="shared" ref="C31:L31" si="33">AC30</f>
        <v>0</v>
      </c>
      <c r="I31" s="75">
        <v>4</v>
      </c>
      <c r="J31" s="75">
        <v>1</v>
      </c>
      <c r="K31" s="75">
        <v>5</v>
      </c>
      <c r="L31" s="75">
        <f t="shared" si="33"/>
        <v>0</v>
      </c>
      <c r="M31" s="71"/>
      <c r="N31" s="72"/>
      <c r="O31" s="75">
        <v>2</v>
      </c>
      <c r="P31" s="75">
        <v>3</v>
      </c>
      <c r="Q31" s="75">
        <f>AJ30</f>
        <v>0</v>
      </c>
      <c r="R31" s="75">
        <f>AK30</f>
        <v>0</v>
      </c>
      <c r="S31" s="75">
        <f>Q31+O31+M31+K31+I31+G31+E31+C31</f>
        <v>23</v>
      </c>
      <c r="T31" s="75">
        <f>R31+P31+N31+L31+J31+H31+F31+D31</f>
        <v>7</v>
      </c>
      <c r="U31" s="11">
        <v>1</v>
      </c>
      <c r="V31" s="12"/>
    </row>
    <row r="32" spans="1:39" ht="12.75" customHeight="1" x14ac:dyDescent="0.2">
      <c r="A32" s="95"/>
      <c r="B32" s="9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3"/>
      <c r="N32" s="74"/>
      <c r="O32" s="76"/>
      <c r="P32" s="76"/>
      <c r="Q32" s="76"/>
      <c r="R32" s="76"/>
      <c r="S32" s="76"/>
      <c r="T32" s="76"/>
      <c r="U32" s="11"/>
      <c r="V32" s="12"/>
    </row>
    <row r="33" spans="1:39" ht="12.75" customHeight="1" x14ac:dyDescent="0.2">
      <c r="A33" s="115" t="str">
        <f>O6</f>
        <v>WALES</v>
      </c>
      <c r="B33" s="92"/>
      <c r="C33" s="77">
        <f>IF(C35&gt;D35,2,0)</f>
        <v>0</v>
      </c>
      <c r="D33" s="78"/>
      <c r="E33" s="77">
        <f>IF(E35&gt;F35,2,0)</f>
        <v>2</v>
      </c>
      <c r="F33" s="78"/>
      <c r="G33" s="77">
        <f>IF(G35&gt;H35,2,0)</f>
        <v>2</v>
      </c>
      <c r="H33" s="78"/>
      <c r="I33" s="77">
        <f>IF(I35&gt;J35,2,0)</f>
        <v>2</v>
      </c>
      <c r="J33" s="78"/>
      <c r="K33" s="77">
        <f>IF(K35&gt;L35,2,0)</f>
        <v>2</v>
      </c>
      <c r="L33" s="78"/>
      <c r="M33" s="77">
        <f>IF(M35&gt;N35,2,0)</f>
        <v>2</v>
      </c>
      <c r="N33" s="78"/>
      <c r="O33" s="69"/>
      <c r="P33" s="70"/>
      <c r="Q33" s="77">
        <f t="shared" ref="Q33" si="34">IF(Q35&gt;R35,2,0)</f>
        <v>0</v>
      </c>
      <c r="R33" s="78"/>
      <c r="S33" s="77">
        <f>SUM(C33:R34)</f>
        <v>10</v>
      </c>
      <c r="T33" s="78"/>
      <c r="U33" s="109">
        <v>3</v>
      </c>
      <c r="V33" s="110"/>
      <c r="X33" s="128" t="s">
        <v>114</v>
      </c>
      <c r="Y33" s="128"/>
      <c r="Z33" s="128" t="s">
        <v>115</v>
      </c>
      <c r="AA33" s="128"/>
      <c r="AB33" s="128" t="s">
        <v>140</v>
      </c>
      <c r="AC33" s="128"/>
      <c r="AD33" s="128" t="s">
        <v>116</v>
      </c>
      <c r="AE33" s="128"/>
      <c r="AF33" s="128" t="s">
        <v>117</v>
      </c>
      <c r="AG33" s="128"/>
      <c r="AH33" s="128" t="s">
        <v>118</v>
      </c>
      <c r="AI33" s="128"/>
      <c r="AJ33" s="128" t="s">
        <v>131</v>
      </c>
      <c r="AK33" s="128"/>
    </row>
    <row r="34" spans="1:39" ht="12.75" customHeight="1" x14ac:dyDescent="0.2">
      <c r="A34" s="93"/>
      <c r="B34" s="94"/>
      <c r="C34" s="79"/>
      <c r="D34" s="80"/>
      <c r="E34" s="79"/>
      <c r="F34" s="80"/>
      <c r="G34" s="79"/>
      <c r="H34" s="80"/>
      <c r="I34" s="79"/>
      <c r="J34" s="80"/>
      <c r="K34" s="79"/>
      <c r="L34" s="80"/>
      <c r="M34" s="79"/>
      <c r="N34" s="80"/>
      <c r="O34" s="71"/>
      <c r="P34" s="72"/>
      <c r="Q34" s="79"/>
      <c r="R34" s="80"/>
      <c r="S34" s="79"/>
      <c r="T34" s="80"/>
      <c r="U34" s="111"/>
      <c r="V34" s="112"/>
      <c r="W34" s="50">
        <f>S35-T35</f>
        <v>18</v>
      </c>
      <c r="X34" s="50">
        <f>VLOOKUP(X33,results,5)</f>
        <v>0</v>
      </c>
      <c r="Y34" s="50">
        <f>VLOOKUP(X33,results,6)</f>
        <v>0</v>
      </c>
      <c r="Z34" s="50">
        <f>VLOOKUP(Z33,results,5)</f>
        <v>0</v>
      </c>
      <c r="AA34" s="50">
        <f>VLOOKUP(Z33,results,6)</f>
        <v>0</v>
      </c>
      <c r="AB34" s="50">
        <f>VLOOKUP(AB33,results,5)</f>
        <v>0</v>
      </c>
      <c r="AC34" s="50">
        <f>VLOOKUP(AB33,results,6)</f>
        <v>0</v>
      </c>
      <c r="AD34" s="50">
        <f>VLOOKUP(AD33,results,5)</f>
        <v>0</v>
      </c>
      <c r="AE34" s="50">
        <f>VLOOKUP(AD33,results,6)</f>
        <v>0</v>
      </c>
      <c r="AF34" s="50">
        <f>VLOOKUP(AF33,results,5)</f>
        <v>0</v>
      </c>
      <c r="AG34" s="50">
        <f>VLOOKUP(AF33,results,6)</f>
        <v>0</v>
      </c>
      <c r="AH34" s="50">
        <f>VLOOKUP(AH33,results,5)</f>
        <v>0</v>
      </c>
      <c r="AI34" s="50">
        <f>VLOOKUP(AH33,results,6)</f>
        <v>0</v>
      </c>
      <c r="AJ34" s="50">
        <f>VLOOKUP(AJ33,results,5)</f>
        <v>0</v>
      </c>
      <c r="AK34" s="50">
        <f>VLOOKUP(AJ33,results,6)</f>
        <v>0</v>
      </c>
      <c r="AL34" s="50">
        <f>X34+Z34+AB34+AD34+AF34+AH34+AJ34</f>
        <v>0</v>
      </c>
      <c r="AM34" s="50">
        <f>Y34+AA34+AC34+AE34+AG34+AI34+AK34</f>
        <v>0</v>
      </c>
    </row>
    <row r="35" spans="1:39" ht="12.75" customHeight="1" x14ac:dyDescent="0.2">
      <c r="A35" s="93"/>
      <c r="B35" s="94"/>
      <c r="C35" s="75">
        <v>2</v>
      </c>
      <c r="D35" s="75">
        <v>3</v>
      </c>
      <c r="E35" s="75">
        <v>5</v>
      </c>
      <c r="F35" s="75">
        <f t="shared" ref="C35:N35" si="35">AA34</f>
        <v>0</v>
      </c>
      <c r="G35" s="75">
        <v>5</v>
      </c>
      <c r="H35" s="75">
        <f t="shared" si="35"/>
        <v>0</v>
      </c>
      <c r="I35" s="75">
        <v>4</v>
      </c>
      <c r="J35" s="75">
        <v>1</v>
      </c>
      <c r="K35" s="75">
        <v>5</v>
      </c>
      <c r="L35" s="75">
        <f t="shared" si="35"/>
        <v>0</v>
      </c>
      <c r="M35" s="75">
        <v>3</v>
      </c>
      <c r="N35" s="75">
        <v>2</v>
      </c>
      <c r="O35" s="71"/>
      <c r="P35" s="72"/>
      <c r="Q35" s="75">
        <f>AJ34</f>
        <v>0</v>
      </c>
      <c r="R35" s="75">
        <f>AK34</f>
        <v>0</v>
      </c>
      <c r="S35" s="75">
        <f>Q35+O35+M35+K35+I35+G35+E35+C35</f>
        <v>24</v>
      </c>
      <c r="T35" s="75">
        <f>R35+P35+N35+L35+J35+H35+F35+D35</f>
        <v>6</v>
      </c>
      <c r="U35" s="111"/>
      <c r="V35" s="112"/>
    </row>
    <row r="36" spans="1:39" ht="12.75" customHeight="1" x14ac:dyDescent="0.2">
      <c r="A36" s="95"/>
      <c r="B36" s="9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3"/>
      <c r="P36" s="74"/>
      <c r="Q36" s="76"/>
      <c r="R36" s="76"/>
      <c r="S36" s="76"/>
      <c r="T36" s="76"/>
      <c r="U36" s="113"/>
      <c r="V36" s="114"/>
    </row>
    <row r="37" spans="1:39" ht="12.75" customHeight="1" x14ac:dyDescent="0.2">
      <c r="A37" s="115" t="str">
        <f>Q6</f>
        <v>NO MATCH</v>
      </c>
      <c r="B37" s="125"/>
      <c r="C37" s="77">
        <f>IF(C39&gt;D39,2,0)</f>
        <v>0</v>
      </c>
      <c r="D37" s="78"/>
      <c r="E37" s="77">
        <f>IF(E39&gt;F39,2,0)</f>
        <v>0</v>
      </c>
      <c r="F37" s="78"/>
      <c r="G37" s="77">
        <f>IF(G39&gt;H39,2,0)</f>
        <v>0</v>
      </c>
      <c r="H37" s="78"/>
      <c r="I37" s="77">
        <f>IF(I39&gt;J39,2,0)</f>
        <v>0</v>
      </c>
      <c r="J37" s="78"/>
      <c r="K37" s="77">
        <f>IF(K39&gt;L39,2,0)</f>
        <v>0</v>
      </c>
      <c r="L37" s="78"/>
      <c r="M37" s="77">
        <f>IF(M39&gt;N39,2,0)</f>
        <v>0</v>
      </c>
      <c r="N37" s="78"/>
      <c r="O37" s="77">
        <f>IF(O39&gt;P39,2,0)</f>
        <v>0</v>
      </c>
      <c r="P37" s="78"/>
      <c r="Q37" s="69"/>
      <c r="R37" s="70"/>
      <c r="S37" s="77">
        <f>SUM(C37:R38)</f>
        <v>0</v>
      </c>
      <c r="T37" s="78"/>
      <c r="U37" s="109"/>
      <c r="V37" s="110"/>
      <c r="X37" s="128" t="s">
        <v>119</v>
      </c>
      <c r="Y37" s="128"/>
      <c r="Z37" s="128" t="s">
        <v>120</v>
      </c>
      <c r="AA37" s="128"/>
      <c r="AB37" s="128" t="s">
        <v>141</v>
      </c>
      <c r="AC37" s="128"/>
      <c r="AD37" s="128" t="s">
        <v>121</v>
      </c>
      <c r="AE37" s="128"/>
      <c r="AF37" s="128" t="s">
        <v>122</v>
      </c>
      <c r="AG37" s="128"/>
      <c r="AH37" s="128" t="s">
        <v>123</v>
      </c>
      <c r="AI37" s="128"/>
      <c r="AJ37" s="128" t="s">
        <v>124</v>
      </c>
      <c r="AK37" s="128"/>
    </row>
    <row r="38" spans="1:39" ht="12.75" customHeight="1" x14ac:dyDescent="0.2">
      <c r="A38" s="93"/>
      <c r="B38" s="126"/>
      <c r="C38" s="79"/>
      <c r="D38" s="80"/>
      <c r="E38" s="79"/>
      <c r="F38" s="80"/>
      <c r="G38" s="79"/>
      <c r="H38" s="80"/>
      <c r="I38" s="79"/>
      <c r="J38" s="80"/>
      <c r="K38" s="79"/>
      <c r="L38" s="80"/>
      <c r="M38" s="79"/>
      <c r="N38" s="80"/>
      <c r="O38" s="79"/>
      <c r="P38" s="80"/>
      <c r="Q38" s="71"/>
      <c r="R38" s="72"/>
      <c r="S38" s="79"/>
      <c r="T38" s="80"/>
      <c r="U38" s="111"/>
      <c r="V38" s="112"/>
      <c r="W38" s="50">
        <f>S39-T39</f>
        <v>0</v>
      </c>
      <c r="X38" s="50">
        <f>VLOOKUP(X37,results,5)</f>
        <v>0</v>
      </c>
      <c r="Y38" s="50">
        <f>VLOOKUP(X37,results,6)</f>
        <v>0</v>
      </c>
      <c r="Z38" s="50">
        <f>VLOOKUP(Z37,results,5)</f>
        <v>0</v>
      </c>
      <c r="AA38" s="50">
        <f>VLOOKUP(Z37,results,6)</f>
        <v>0</v>
      </c>
      <c r="AB38" s="50">
        <f>VLOOKUP(AB37,results,5)</f>
        <v>0</v>
      </c>
      <c r="AC38" s="50">
        <f>VLOOKUP(AB37,results,6)</f>
        <v>0</v>
      </c>
      <c r="AD38" s="50">
        <f>VLOOKUP(AD37,results,5)</f>
        <v>0</v>
      </c>
      <c r="AE38" s="50">
        <f>VLOOKUP(AD37,results,6)</f>
        <v>0</v>
      </c>
      <c r="AF38" s="50">
        <f>VLOOKUP(AF37,results,5)</f>
        <v>0</v>
      </c>
      <c r="AG38" s="50">
        <f>VLOOKUP(AF37,results,6)</f>
        <v>0</v>
      </c>
      <c r="AH38" s="50">
        <f>VLOOKUP(AH37,results,5)</f>
        <v>0</v>
      </c>
      <c r="AI38" s="50">
        <f>VLOOKUP(AH37,results,6)</f>
        <v>0</v>
      </c>
      <c r="AJ38" s="50">
        <f>VLOOKUP(AJ37,results,5)</f>
        <v>0</v>
      </c>
      <c r="AK38" s="50">
        <f>VLOOKUP(AJ37,results,6)</f>
        <v>0</v>
      </c>
      <c r="AL38" s="50">
        <f>X38+Z38+AB38+AD38+AF38+AH38+AJ38</f>
        <v>0</v>
      </c>
      <c r="AM38" s="50">
        <f>Y38+AA38+AC38+AE38+AG38+AI38+AK38</f>
        <v>0</v>
      </c>
    </row>
    <row r="39" spans="1:39" ht="12.75" customHeight="1" x14ac:dyDescent="0.2">
      <c r="A39" s="93"/>
      <c r="B39" s="126"/>
      <c r="C39" s="75">
        <f t="shared" ref="C39:P39" si="36">X38</f>
        <v>0</v>
      </c>
      <c r="D39" s="75">
        <f t="shared" si="36"/>
        <v>0</v>
      </c>
      <c r="E39" s="75">
        <f t="shared" si="36"/>
        <v>0</v>
      </c>
      <c r="F39" s="75">
        <f t="shared" si="36"/>
        <v>0</v>
      </c>
      <c r="G39" s="75">
        <f t="shared" si="36"/>
        <v>0</v>
      </c>
      <c r="H39" s="75">
        <f t="shared" si="36"/>
        <v>0</v>
      </c>
      <c r="I39" s="75">
        <f t="shared" si="36"/>
        <v>0</v>
      </c>
      <c r="J39" s="75">
        <f t="shared" si="36"/>
        <v>0</v>
      </c>
      <c r="K39" s="75">
        <f t="shared" si="36"/>
        <v>0</v>
      </c>
      <c r="L39" s="75">
        <f t="shared" si="36"/>
        <v>0</v>
      </c>
      <c r="M39" s="75">
        <f t="shared" si="36"/>
        <v>0</v>
      </c>
      <c r="N39" s="75">
        <f t="shared" si="36"/>
        <v>0</v>
      </c>
      <c r="O39" s="75">
        <f t="shared" si="36"/>
        <v>0</v>
      </c>
      <c r="P39" s="75">
        <f t="shared" si="36"/>
        <v>0</v>
      </c>
      <c r="Q39" s="71"/>
      <c r="R39" s="72"/>
      <c r="S39" s="75">
        <f>Q39+O39+M39+K39+I39+G39+E39+C39</f>
        <v>0</v>
      </c>
      <c r="T39" s="75">
        <f>R39+P39+N39+L39+J39+H39+F39+D39</f>
        <v>0</v>
      </c>
      <c r="U39" s="111"/>
      <c r="V39" s="112"/>
    </row>
    <row r="40" spans="1:39" ht="12.75" customHeight="1" x14ac:dyDescent="0.2">
      <c r="A40" s="95"/>
      <c r="B40" s="127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3"/>
      <c r="R40" s="74"/>
      <c r="S40" s="76"/>
      <c r="T40" s="76"/>
      <c r="U40" s="113"/>
      <c r="V40" s="114"/>
    </row>
    <row r="42" spans="1:39" x14ac:dyDescent="0.2">
      <c r="A42" s="67" t="s">
        <v>134</v>
      </c>
      <c r="B42" s="68"/>
      <c r="C42" s="68"/>
      <c r="D42" s="68"/>
      <c r="E42" s="68"/>
      <c r="F42" s="68"/>
    </row>
    <row r="43" spans="1:39" x14ac:dyDescent="0.2">
      <c r="A43" s="51" t="str">
        <f>'S 1'!D170</f>
        <v>ENGLANDGUERNSEY</v>
      </c>
      <c r="B43" s="51"/>
      <c r="C43" s="51"/>
      <c r="D43" s="51"/>
      <c r="E43">
        <f>'S 1'!E170</f>
        <v>0</v>
      </c>
      <c r="F43">
        <f>'S 1'!F170</f>
        <v>0</v>
      </c>
    </row>
    <row r="44" spans="1:39" x14ac:dyDescent="0.2">
      <c r="A44" s="51" t="str">
        <f>'S 4'!D168</f>
        <v>ENGLANDIRELAND</v>
      </c>
      <c r="B44" s="51"/>
      <c r="C44" s="51"/>
      <c r="D44" s="51"/>
      <c r="E44">
        <f>'S 4'!E168</f>
        <v>0</v>
      </c>
      <c r="F44">
        <f>'S 4'!F168</f>
        <v>0</v>
      </c>
    </row>
    <row r="45" spans="1:39" x14ac:dyDescent="0.2">
      <c r="A45" s="51" t="str">
        <f>'S 3'!D173</f>
        <v>ENGLANDISLE OF MAN</v>
      </c>
      <c r="B45" s="51"/>
      <c r="C45" s="51"/>
      <c r="D45" s="51"/>
      <c r="E45">
        <f>'S 3'!E173</f>
        <v>0</v>
      </c>
      <c r="F45">
        <f>'S 3'!F173</f>
        <v>0</v>
      </c>
    </row>
    <row r="46" spans="1:39" x14ac:dyDescent="0.2">
      <c r="A46" s="51" t="str">
        <f>'S 6'!D169</f>
        <v>ENGLANDJERSEY</v>
      </c>
      <c r="B46" s="51"/>
      <c r="C46" s="51"/>
      <c r="D46" s="51"/>
      <c r="E46">
        <f>'S 6'!E169</f>
        <v>0</v>
      </c>
      <c r="F46">
        <f>'S 6'!F169</f>
        <v>0</v>
      </c>
    </row>
    <row r="47" spans="1:39" x14ac:dyDescent="0.2">
      <c r="A47" s="51" t="str">
        <f>'S 2'!D174</f>
        <v>ENGLANDNO MATCH</v>
      </c>
      <c r="B47" s="51"/>
      <c r="C47" s="51"/>
      <c r="D47" s="51"/>
      <c r="E47" s="14">
        <f>'S 2'!E174</f>
        <v>0</v>
      </c>
      <c r="F47" s="14">
        <f>'S 2'!F174</f>
        <v>0</v>
      </c>
    </row>
    <row r="48" spans="1:39" x14ac:dyDescent="0.2">
      <c r="A48" s="51" t="str">
        <f>'S 5'!D171</f>
        <v>ENGLANDSCOTLAND</v>
      </c>
      <c r="B48" s="51"/>
      <c r="C48" s="51"/>
      <c r="D48" s="51"/>
      <c r="E48" s="14">
        <f>'S 5'!E171</f>
        <v>0</v>
      </c>
      <c r="F48" s="14">
        <f>'S 5'!F171</f>
        <v>0</v>
      </c>
    </row>
    <row r="49" spans="1:6" x14ac:dyDescent="0.2">
      <c r="A49" s="51" t="str">
        <f>'S 7'!D172</f>
        <v>ENGLANDWALES</v>
      </c>
      <c r="B49" s="51"/>
      <c r="C49" s="51"/>
      <c r="D49" s="51"/>
      <c r="E49">
        <f>'S 7'!E172</f>
        <v>0</v>
      </c>
      <c r="F49">
        <f>'S 7'!F172</f>
        <v>0</v>
      </c>
    </row>
    <row r="50" spans="1:6" x14ac:dyDescent="0.2">
      <c r="A50" s="51" t="str">
        <f>'S 1'!D174</f>
        <v>GUERNSEYENGLAND</v>
      </c>
      <c r="B50" s="51"/>
      <c r="C50" s="51"/>
      <c r="D50" s="51"/>
      <c r="E50">
        <f>'S 1'!E174</f>
        <v>0</v>
      </c>
      <c r="F50">
        <f>'S 1'!F174</f>
        <v>0</v>
      </c>
    </row>
    <row r="51" spans="1:6" x14ac:dyDescent="0.2">
      <c r="A51" s="51" t="str">
        <f>'S 3'!D172</f>
        <v>GUERNSEYIRELAND</v>
      </c>
      <c r="B51" s="51"/>
      <c r="C51" s="51"/>
      <c r="D51" s="51"/>
      <c r="E51">
        <f>'S 3'!E172</f>
        <v>0</v>
      </c>
      <c r="F51">
        <f>'S 3'!F172</f>
        <v>0</v>
      </c>
    </row>
    <row r="52" spans="1:6" x14ac:dyDescent="0.2">
      <c r="A52" s="51" t="str">
        <f>'S 2'!D167</f>
        <v>GUERNSEYISLE OF MAN</v>
      </c>
      <c r="B52" s="51"/>
      <c r="C52" s="51"/>
      <c r="D52" s="51"/>
      <c r="E52" s="14">
        <f>'S 2'!E167</f>
        <v>0</v>
      </c>
      <c r="F52" s="14">
        <f>'S 2'!F167</f>
        <v>0</v>
      </c>
    </row>
    <row r="53" spans="1:6" x14ac:dyDescent="0.2">
      <c r="A53" s="51" t="str">
        <f>'S 5'!D173</f>
        <v>GUERNSEYJERSEY</v>
      </c>
      <c r="B53" s="51"/>
      <c r="C53" s="51"/>
      <c r="D53" s="51"/>
      <c r="E53" s="14">
        <f>'S 5'!E173</f>
        <v>0</v>
      </c>
      <c r="F53" s="14">
        <f>'S 5'!F173</f>
        <v>0</v>
      </c>
    </row>
    <row r="54" spans="1:6" x14ac:dyDescent="0.2">
      <c r="A54" s="51" t="str">
        <f>'S 7'!D171</f>
        <v>GUERNSEYNO MATCH</v>
      </c>
      <c r="B54" s="51"/>
      <c r="C54" s="51"/>
      <c r="D54" s="51"/>
      <c r="E54">
        <f>'S 7'!E171</f>
        <v>0</v>
      </c>
      <c r="F54">
        <f>'S 7'!F171</f>
        <v>0</v>
      </c>
    </row>
    <row r="55" spans="1:6" x14ac:dyDescent="0.2">
      <c r="A55" s="51" t="str">
        <f>'S 4'!D169</f>
        <v>GUERNSEYSCOTLAND</v>
      </c>
      <c r="B55" s="51"/>
      <c r="C55" s="51"/>
      <c r="D55" s="51"/>
      <c r="E55">
        <f>'S 4'!E169</f>
        <v>0</v>
      </c>
      <c r="F55">
        <f>'S 4'!F169</f>
        <v>0</v>
      </c>
    </row>
    <row r="56" spans="1:6" x14ac:dyDescent="0.2">
      <c r="A56" s="51" t="str">
        <f>'S 6'!D170</f>
        <v>GUERNSEYWALES</v>
      </c>
      <c r="B56" s="51"/>
      <c r="C56" s="51"/>
      <c r="D56" s="51"/>
      <c r="E56">
        <f>'S 6'!E170</f>
        <v>0</v>
      </c>
      <c r="F56">
        <f>'S 6'!F170</f>
        <v>0</v>
      </c>
    </row>
    <row r="57" spans="1:6" x14ac:dyDescent="0.2">
      <c r="A57" s="51" t="str">
        <f>'S 4'!D172</f>
        <v>IRELANDENGLAND</v>
      </c>
      <c r="B57" s="51"/>
      <c r="C57" s="51"/>
      <c r="D57" s="51"/>
      <c r="E57">
        <f>'S 4'!E172</f>
        <v>0</v>
      </c>
      <c r="F57">
        <f>'S 4'!F172</f>
        <v>0</v>
      </c>
    </row>
    <row r="58" spans="1:6" x14ac:dyDescent="0.2">
      <c r="A58" s="51" t="str">
        <f>'S 3'!D168</f>
        <v>IRELANDGUERNSEY</v>
      </c>
      <c r="B58" s="51"/>
      <c r="C58" s="51"/>
      <c r="D58" s="51"/>
      <c r="E58">
        <f>'S 3'!E168</f>
        <v>0</v>
      </c>
      <c r="F58">
        <f>'S 3'!F168</f>
        <v>0</v>
      </c>
    </row>
    <row r="59" spans="1:6" x14ac:dyDescent="0.2">
      <c r="A59" s="51" t="str">
        <f>'S 5'!D168</f>
        <v>IRELANDISLE OF MAN</v>
      </c>
      <c r="B59" s="51"/>
      <c r="C59" s="51"/>
      <c r="D59" s="51"/>
      <c r="E59" s="14">
        <f>'S 5'!E168</f>
        <v>0</v>
      </c>
      <c r="F59" s="14">
        <f>'S 5'!F168</f>
        <v>0</v>
      </c>
    </row>
    <row r="60" spans="1:6" x14ac:dyDescent="0.2">
      <c r="A60" s="51" t="str">
        <f>'S 1'!D168</f>
        <v>IRELANDJERSEY</v>
      </c>
      <c r="B60" s="51"/>
      <c r="C60" s="51"/>
      <c r="D60" s="51"/>
      <c r="E60">
        <f>'S 1'!E168</f>
        <v>0</v>
      </c>
      <c r="F60">
        <f>'S 1'!F168</f>
        <v>0</v>
      </c>
    </row>
    <row r="61" spans="1:6" x14ac:dyDescent="0.2">
      <c r="A61" s="51" t="str">
        <f>'S 6'!D167</f>
        <v>IRELANDNO MATCH</v>
      </c>
      <c r="B61" s="51"/>
      <c r="C61" s="51"/>
      <c r="D61" s="51"/>
      <c r="E61">
        <f>'S 6'!E167</f>
        <v>0</v>
      </c>
      <c r="F61">
        <f>'S 6'!F167</f>
        <v>0</v>
      </c>
    </row>
    <row r="62" spans="1:6" x14ac:dyDescent="0.2">
      <c r="A62" s="51" t="str">
        <f>'S 7'!D174</f>
        <v>IRELANDSCOTLAND</v>
      </c>
      <c r="B62" s="51"/>
      <c r="C62" s="51"/>
      <c r="D62" s="51"/>
      <c r="E62">
        <f>'S 7'!E174</f>
        <v>0</v>
      </c>
      <c r="F62">
        <f>'S 7'!F174</f>
        <v>0</v>
      </c>
    </row>
    <row r="63" spans="1:6" x14ac:dyDescent="0.2">
      <c r="A63" s="51" t="str">
        <f>'S 2'!D172</f>
        <v>IRELANDWALES</v>
      </c>
      <c r="B63" s="51"/>
      <c r="C63" s="51"/>
      <c r="D63" s="51"/>
      <c r="E63" s="14">
        <f>'S 2'!E172</f>
        <v>0</v>
      </c>
      <c r="F63" s="14">
        <f>'S 2'!F172</f>
        <v>0</v>
      </c>
    </row>
    <row r="64" spans="1:6" x14ac:dyDescent="0.2">
      <c r="A64" s="51" t="str">
        <f>'S 3'!D169</f>
        <v>ISLE OF MANENGLAND</v>
      </c>
      <c r="B64" s="51"/>
      <c r="C64" s="51"/>
      <c r="D64" s="51"/>
      <c r="E64">
        <f>'S 3'!E169</f>
        <v>0</v>
      </c>
      <c r="F64">
        <f>'S 3'!F169</f>
        <v>0</v>
      </c>
    </row>
    <row r="65" spans="1:6" x14ac:dyDescent="0.2">
      <c r="A65" s="51" t="str">
        <f>'S 2'!D171</f>
        <v>ISLE OF MANGUERNSEY</v>
      </c>
      <c r="B65" s="51"/>
      <c r="C65" s="51"/>
      <c r="D65" s="51"/>
      <c r="E65" s="14">
        <f>'S 2'!E171</f>
        <v>0</v>
      </c>
      <c r="F65" s="14">
        <f>'S 2'!F171</f>
        <v>0</v>
      </c>
    </row>
    <row r="66" spans="1:6" x14ac:dyDescent="0.2">
      <c r="A66" s="51" t="str">
        <f>'S 5'!D172</f>
        <v>ISLE OF MANIRELAND</v>
      </c>
      <c r="B66" s="51"/>
      <c r="C66" s="51"/>
      <c r="D66" s="51"/>
      <c r="E66" s="14">
        <f>'S 5'!E172</f>
        <v>0</v>
      </c>
      <c r="F66" s="14">
        <f>'S 5'!F172</f>
        <v>0</v>
      </c>
    </row>
    <row r="67" spans="1:6" x14ac:dyDescent="0.2">
      <c r="A67" s="51" t="str">
        <f>'S 7'!D173</f>
        <v>ISLE OF MANJERSEY</v>
      </c>
      <c r="B67" s="51"/>
      <c r="C67" s="51"/>
      <c r="D67" s="51"/>
      <c r="E67">
        <f>'S 7'!E173</f>
        <v>0</v>
      </c>
      <c r="F67">
        <f>'S 7'!F173</f>
        <v>0</v>
      </c>
    </row>
    <row r="68" spans="1:6" x14ac:dyDescent="0.2">
      <c r="A68" s="51" t="str">
        <f>'S 4'!D167</f>
        <v>ISLE OF MANNO MATCH</v>
      </c>
      <c r="B68" s="51"/>
      <c r="C68" s="51"/>
      <c r="D68" s="51"/>
      <c r="E68">
        <f>'S 4'!E167</f>
        <v>0</v>
      </c>
      <c r="F68">
        <f>'S 4'!F167</f>
        <v>0</v>
      </c>
    </row>
    <row r="69" spans="1:6" x14ac:dyDescent="0.2">
      <c r="A69" s="51" t="str">
        <f>'S 6'!D168</f>
        <v>ISLE OF MANSCOTLAND</v>
      </c>
      <c r="B69" s="51"/>
      <c r="C69" s="51"/>
      <c r="D69" s="51"/>
      <c r="E69">
        <f>'S 6'!E168</f>
        <v>0</v>
      </c>
      <c r="F69">
        <f>'S 6'!F168</f>
        <v>0</v>
      </c>
    </row>
    <row r="70" spans="1:6" x14ac:dyDescent="0.2">
      <c r="A70" s="51" t="str">
        <f>'S 1'!D169</f>
        <v>ISLE OF MANWALES</v>
      </c>
      <c r="B70" s="51"/>
      <c r="C70" s="51"/>
      <c r="D70" s="51"/>
      <c r="E70">
        <f>'S 1'!E169</f>
        <v>0</v>
      </c>
      <c r="F70">
        <f>'S 1'!F169</f>
        <v>0</v>
      </c>
    </row>
    <row r="71" spans="1:6" x14ac:dyDescent="0.2">
      <c r="A71" s="51" t="str">
        <f>'S 6'!D173</f>
        <v>JERSEYENGLAND</v>
      </c>
      <c r="B71" s="51"/>
      <c r="C71" s="51"/>
      <c r="D71" s="51"/>
      <c r="E71">
        <f>'S 6'!E173</f>
        <v>0</v>
      </c>
      <c r="F71">
        <f>'S 6'!F173</f>
        <v>0</v>
      </c>
    </row>
    <row r="72" spans="1:6" x14ac:dyDescent="0.2">
      <c r="A72" s="51" t="str">
        <f>'S 5'!D169</f>
        <v>JERSEYGUERNSEY</v>
      </c>
      <c r="B72" s="51"/>
      <c r="C72" s="51"/>
      <c r="D72" s="51"/>
      <c r="E72" s="14">
        <f>'S 5'!E169</f>
        <v>0</v>
      </c>
      <c r="F72" s="14">
        <f>'S 5'!F169</f>
        <v>0</v>
      </c>
    </row>
    <row r="73" spans="1:6" x14ac:dyDescent="0.2">
      <c r="A73" s="51" t="str">
        <f>'S 1'!D172</f>
        <v>JERSEYIRELAND</v>
      </c>
      <c r="B73" s="51"/>
      <c r="C73" s="51"/>
      <c r="D73" s="51"/>
      <c r="E73">
        <f>'S 1'!E172</f>
        <v>0</v>
      </c>
      <c r="F73">
        <f>'S 1'!F172</f>
        <v>0</v>
      </c>
    </row>
    <row r="74" spans="1:6" x14ac:dyDescent="0.2">
      <c r="A74" s="51" t="str">
        <f>'S 7'!D169</f>
        <v>JERSEYISLE OF MAN</v>
      </c>
      <c r="B74" s="51"/>
      <c r="C74" s="51"/>
      <c r="D74" s="51"/>
      <c r="E74">
        <f>'S 7'!E169</f>
        <v>0</v>
      </c>
      <c r="F74">
        <f>'S 7'!F169</f>
        <v>0</v>
      </c>
    </row>
    <row r="75" spans="1:6" x14ac:dyDescent="0.2">
      <c r="A75" s="51" t="str">
        <f>'S 3'!D174</f>
        <v>JERSEYNO MATCH</v>
      </c>
      <c r="B75" s="51"/>
      <c r="C75" s="51"/>
      <c r="D75" s="51"/>
      <c r="E75">
        <f>'S 3'!E174</f>
        <v>0</v>
      </c>
      <c r="F75">
        <f>'S 3'!F174</f>
        <v>0</v>
      </c>
    </row>
    <row r="76" spans="1:6" x14ac:dyDescent="0.2">
      <c r="A76" s="51" t="str">
        <f>'S 2'!D169</f>
        <v>JERSEYSCOTLAND</v>
      </c>
      <c r="B76" s="51"/>
      <c r="C76" s="51"/>
      <c r="D76" s="51"/>
      <c r="E76" s="14">
        <f>'S 2'!E169</f>
        <v>0</v>
      </c>
      <c r="F76" s="14">
        <f>'S 2'!F169</f>
        <v>0</v>
      </c>
    </row>
    <row r="77" spans="1:6" x14ac:dyDescent="0.2">
      <c r="A77" s="51" t="str">
        <f>'S 4'!D174</f>
        <v>JERSEYWALES</v>
      </c>
      <c r="B77" s="51"/>
      <c r="C77" s="51"/>
      <c r="D77" s="51"/>
      <c r="E77">
        <f>'S 4'!E174</f>
        <v>0</v>
      </c>
      <c r="F77">
        <f>'S 4'!F174</f>
        <v>0</v>
      </c>
    </row>
    <row r="78" spans="1:6" x14ac:dyDescent="0.2">
      <c r="A78" s="51" t="str">
        <f>'S 2'!D170</f>
        <v>NO MATCHENGLAND</v>
      </c>
      <c r="B78" s="51"/>
      <c r="C78" s="51"/>
      <c r="D78" s="51"/>
      <c r="E78" s="14">
        <f>'S 2'!E170</f>
        <v>0</v>
      </c>
      <c r="F78" s="14">
        <f>'S 2'!F170</f>
        <v>0</v>
      </c>
    </row>
    <row r="79" spans="1:6" x14ac:dyDescent="0.2">
      <c r="A79" s="51" t="str">
        <f>'S 7'!D167</f>
        <v>NO MATCHGUERNSEY</v>
      </c>
      <c r="B79" s="51"/>
      <c r="C79" s="51"/>
      <c r="D79" s="51"/>
      <c r="E79">
        <f>'S 7'!E167</f>
        <v>0</v>
      </c>
      <c r="F79">
        <f>'S 7'!F167</f>
        <v>0</v>
      </c>
    </row>
    <row r="80" spans="1:6" x14ac:dyDescent="0.2">
      <c r="A80" s="51" t="str">
        <f>'S 6'!D171</f>
        <v>NO MATCHIRELAND</v>
      </c>
      <c r="B80" s="51"/>
      <c r="C80" s="51"/>
      <c r="D80" s="51"/>
      <c r="E80">
        <f>'S 6'!E171</f>
        <v>0</v>
      </c>
      <c r="F80">
        <f>'S 6'!F171</f>
        <v>0</v>
      </c>
    </row>
    <row r="81" spans="1:6" x14ac:dyDescent="0.2">
      <c r="A81" s="51" t="str">
        <f>'S 4'!D171</f>
        <v>NO MATCHISLE OF MAN</v>
      </c>
      <c r="B81" s="51"/>
      <c r="C81" s="51"/>
      <c r="D81" s="51"/>
      <c r="E81">
        <f>'S 4'!E171</f>
        <v>0</v>
      </c>
      <c r="F81">
        <f>'S 4'!F171</f>
        <v>0</v>
      </c>
    </row>
    <row r="82" spans="1:6" x14ac:dyDescent="0.2">
      <c r="A82" s="51" t="str">
        <f>'S 3'!D170</f>
        <v>NO MATCHJERSEY</v>
      </c>
      <c r="B82" s="51"/>
      <c r="C82" s="51"/>
      <c r="D82" s="51"/>
      <c r="E82">
        <f>'S 3'!E170</f>
        <v>0</v>
      </c>
      <c r="F82">
        <f>'S 3'!F170</f>
        <v>0</v>
      </c>
    </row>
    <row r="83" spans="1:6" x14ac:dyDescent="0.2">
      <c r="A83" s="51" t="str">
        <f>'S 1'!D171</f>
        <v>NO MATCHSCOTLAND</v>
      </c>
      <c r="B83" s="51"/>
      <c r="C83" s="51"/>
      <c r="D83" s="51"/>
      <c r="E83">
        <f>'S 1'!E171</f>
        <v>0</v>
      </c>
      <c r="F83">
        <f>'S 1'!F171</f>
        <v>0</v>
      </c>
    </row>
    <row r="84" spans="1:6" x14ac:dyDescent="0.2">
      <c r="A84" s="51" t="str">
        <f>'S 5'!D170</f>
        <v>NO MATCHWALES</v>
      </c>
      <c r="B84" s="51"/>
      <c r="C84" s="51"/>
      <c r="D84" s="51"/>
      <c r="E84" s="14">
        <f>'S 5'!E170</f>
        <v>0</v>
      </c>
      <c r="F84" s="14">
        <f>'S 5'!F170</f>
        <v>0</v>
      </c>
    </row>
    <row r="85" spans="1:6" x14ac:dyDescent="0.2">
      <c r="A85" s="51" t="str">
        <f>'S 5'!D167</f>
        <v>SCOTLANDENGLAND</v>
      </c>
      <c r="B85" s="51"/>
      <c r="C85" s="51"/>
      <c r="D85" s="51"/>
      <c r="E85" s="14">
        <f>'S 5'!E167</f>
        <v>0</v>
      </c>
      <c r="F85" s="14">
        <f>'S 5'!F167</f>
        <v>0</v>
      </c>
    </row>
    <row r="86" spans="1:6" x14ac:dyDescent="0.2">
      <c r="A86" s="51" t="str">
        <f>'S 4'!D173</f>
        <v>SCOTLANDGUERNSEY</v>
      </c>
      <c r="B86" s="51"/>
      <c r="C86" s="51"/>
      <c r="D86" s="51"/>
      <c r="E86">
        <f>'S 4'!E173</f>
        <v>0</v>
      </c>
      <c r="F86">
        <f>'S 4'!F173</f>
        <v>0</v>
      </c>
    </row>
    <row r="87" spans="1:6" x14ac:dyDescent="0.2">
      <c r="A87" s="51" t="str">
        <f>'S 7'!D170</f>
        <v>SCOTLANDIRELAND</v>
      </c>
      <c r="B87" s="51"/>
      <c r="C87" s="51"/>
      <c r="D87" s="51"/>
      <c r="E87">
        <f>'S 7'!E170</f>
        <v>0</v>
      </c>
      <c r="F87">
        <f>'S 7'!F170</f>
        <v>0</v>
      </c>
    </row>
    <row r="88" spans="1:6" x14ac:dyDescent="0.2">
      <c r="A88" s="51" t="str">
        <f>'S 6'!D172</f>
        <v>SCOTLANDISLE OF MAN</v>
      </c>
      <c r="B88" s="51"/>
      <c r="C88" s="51"/>
      <c r="D88" s="51"/>
      <c r="E88">
        <f>'S 6'!E172</f>
        <v>0</v>
      </c>
      <c r="F88">
        <f>'S 6'!F172</f>
        <v>0</v>
      </c>
    </row>
    <row r="89" spans="1:6" x14ac:dyDescent="0.2">
      <c r="A89" s="51" t="str">
        <f>'S 2'!D173</f>
        <v>SCOTLANDJERSEY</v>
      </c>
      <c r="B89" s="51"/>
      <c r="C89" s="51"/>
      <c r="D89" s="51"/>
      <c r="E89" s="14">
        <f>'S 2'!E173</f>
        <v>0</v>
      </c>
      <c r="F89" s="14">
        <f>'S 2'!F173</f>
        <v>0</v>
      </c>
    </row>
    <row r="90" spans="1:6" x14ac:dyDescent="0.2">
      <c r="A90" s="51" t="str">
        <f>'S 1'!D167</f>
        <v>SCOTLANDNO MATCH</v>
      </c>
      <c r="B90" s="51"/>
      <c r="C90" s="51"/>
      <c r="D90" s="51"/>
      <c r="E90">
        <f>'S 1'!E167</f>
        <v>0</v>
      </c>
      <c r="F90">
        <f>'S 1'!F167</f>
        <v>0</v>
      </c>
    </row>
    <row r="91" spans="1:6" x14ac:dyDescent="0.2">
      <c r="A91" s="51" t="str">
        <f>'S 3'!D167</f>
        <v>SCOTLANDWALES</v>
      </c>
      <c r="B91" s="51"/>
      <c r="C91" s="51"/>
      <c r="D91" s="51"/>
      <c r="E91">
        <f>'S 3'!E167</f>
        <v>0</v>
      </c>
      <c r="F91">
        <f>'S 3'!F167</f>
        <v>0</v>
      </c>
    </row>
    <row r="92" spans="1:6" x14ac:dyDescent="0.2">
      <c r="A92" s="51" t="str">
        <f>'S 7'!D168</f>
        <v>WALESENGLAND</v>
      </c>
      <c r="B92" s="51"/>
      <c r="C92" s="51"/>
      <c r="D92" s="51"/>
      <c r="E92">
        <f>'S 7'!E168</f>
        <v>0</v>
      </c>
      <c r="F92">
        <f>'S 7'!F168</f>
        <v>0</v>
      </c>
    </row>
    <row r="93" spans="1:6" x14ac:dyDescent="0.2">
      <c r="A93" s="51" t="str">
        <f>'S 6'!D174</f>
        <v>WALESGUERNSEY</v>
      </c>
      <c r="B93" s="51"/>
      <c r="C93" s="51"/>
      <c r="D93" s="51"/>
      <c r="E93">
        <f>'S 6'!E174</f>
        <v>0</v>
      </c>
      <c r="F93">
        <f>'S 6'!F174</f>
        <v>0</v>
      </c>
    </row>
    <row r="94" spans="1:6" x14ac:dyDescent="0.2">
      <c r="A94" s="51" t="str">
        <f>'S 2'!D168</f>
        <v>WALESIRELAND</v>
      </c>
      <c r="B94" s="51"/>
      <c r="C94" s="51"/>
      <c r="D94" s="51"/>
      <c r="E94" s="14">
        <f>'S 2'!E168</f>
        <v>0</v>
      </c>
      <c r="F94" s="14">
        <f>'S 2'!F168</f>
        <v>0</v>
      </c>
    </row>
    <row r="95" spans="1:6" x14ac:dyDescent="0.2">
      <c r="A95" s="51" t="str">
        <f>'S 1'!D173</f>
        <v>WALESISLE OF MAN</v>
      </c>
      <c r="B95" s="51"/>
      <c r="C95" s="51"/>
      <c r="D95" s="51"/>
      <c r="E95">
        <f>'S 1'!E173</f>
        <v>0</v>
      </c>
      <c r="F95">
        <f>'S 1'!F173</f>
        <v>0</v>
      </c>
    </row>
    <row r="96" spans="1:6" x14ac:dyDescent="0.2">
      <c r="A96" s="51" t="str">
        <f>'S 4'!D170</f>
        <v>WALESJERSEY</v>
      </c>
      <c r="B96" s="51"/>
      <c r="C96" s="51"/>
      <c r="D96" s="51"/>
      <c r="E96">
        <f>'S 4'!E170</f>
        <v>0</v>
      </c>
      <c r="F96">
        <f>'S 4'!F170</f>
        <v>0</v>
      </c>
    </row>
    <row r="97" spans="1:6" x14ac:dyDescent="0.2">
      <c r="A97" s="51" t="str">
        <f>'S 5'!D174</f>
        <v>WALESNO MATCH</v>
      </c>
      <c r="B97" s="51"/>
      <c r="C97" s="51"/>
      <c r="D97" s="51"/>
      <c r="E97" s="14">
        <f>'S 5'!E174</f>
        <v>0</v>
      </c>
      <c r="F97" s="14">
        <f>'S 5'!F174</f>
        <v>0</v>
      </c>
    </row>
    <row r="98" spans="1:6" x14ac:dyDescent="0.2">
      <c r="A98" s="51" t="str">
        <f>'S 3'!D171</f>
        <v>WALESSCOTLAND</v>
      </c>
      <c r="B98" s="51"/>
      <c r="C98" s="51"/>
      <c r="D98" s="51"/>
      <c r="E98">
        <f>'S 3'!E171</f>
        <v>0</v>
      </c>
      <c r="F98">
        <f>'S 3'!F171</f>
        <v>0</v>
      </c>
    </row>
  </sheetData>
  <sortState xmlns:xlrd2="http://schemas.microsoft.com/office/spreadsheetml/2017/richdata2" ref="A43:F98">
    <sortCondition ref="A43:A98"/>
  </sortState>
  <mergeCells count="301">
    <mergeCell ref="X37:Y37"/>
    <mergeCell ref="Z37:AA37"/>
    <mergeCell ref="AB37:AC37"/>
    <mergeCell ref="AD37:AE37"/>
    <mergeCell ref="AF37:AG37"/>
    <mergeCell ref="AH37:AI37"/>
    <mergeCell ref="AJ9:AK9"/>
    <mergeCell ref="AJ13:AK13"/>
    <mergeCell ref="AJ17:AK17"/>
    <mergeCell ref="AJ21:AK21"/>
    <mergeCell ref="AJ25:AK25"/>
    <mergeCell ref="AJ29:AK29"/>
    <mergeCell ref="AJ33:AK33"/>
    <mergeCell ref="AJ37:AK37"/>
    <mergeCell ref="X29:Y29"/>
    <mergeCell ref="Z29:AA29"/>
    <mergeCell ref="AB29:AC29"/>
    <mergeCell ref="AD29:AE29"/>
    <mergeCell ref="AF29:AG29"/>
    <mergeCell ref="AH29:AI29"/>
    <mergeCell ref="X33:Y33"/>
    <mergeCell ref="Z33:AA33"/>
    <mergeCell ref="AB33:AC33"/>
    <mergeCell ref="AD33:AE33"/>
    <mergeCell ref="AF33:AG33"/>
    <mergeCell ref="AH33:AI33"/>
    <mergeCell ref="AD21:AE21"/>
    <mergeCell ref="AF21:AG21"/>
    <mergeCell ref="AH21:AI21"/>
    <mergeCell ref="X25:Y25"/>
    <mergeCell ref="Z25:AA25"/>
    <mergeCell ref="AB25:AC25"/>
    <mergeCell ref="AD25:AE25"/>
    <mergeCell ref="AF25:AG25"/>
    <mergeCell ref="AH25:AI25"/>
    <mergeCell ref="X9:Y9"/>
    <mergeCell ref="Z9:AA9"/>
    <mergeCell ref="AB9:AC9"/>
    <mergeCell ref="AD9:AE9"/>
    <mergeCell ref="AF9:AG9"/>
    <mergeCell ref="AH9:AI9"/>
    <mergeCell ref="X13:Y13"/>
    <mergeCell ref="Z13:AA13"/>
    <mergeCell ref="AB13:AC13"/>
    <mergeCell ref="AD13:AE13"/>
    <mergeCell ref="AF13:AG13"/>
    <mergeCell ref="AH13:AI13"/>
    <mergeCell ref="X17:Y17"/>
    <mergeCell ref="Z17:AA17"/>
    <mergeCell ref="AB17:AC17"/>
    <mergeCell ref="AD17:AE17"/>
    <mergeCell ref="AF17:AG17"/>
    <mergeCell ref="AH17:AI17"/>
    <mergeCell ref="X21:Y21"/>
    <mergeCell ref="Z21:AA21"/>
    <mergeCell ref="AB21:AC21"/>
    <mergeCell ref="G37:H38"/>
    <mergeCell ref="O29:P30"/>
    <mergeCell ref="Q29:R30"/>
    <mergeCell ref="Q33:R34"/>
    <mergeCell ref="S9:T10"/>
    <mergeCell ref="S13:T14"/>
    <mergeCell ref="S17:T18"/>
    <mergeCell ref="S21:T22"/>
    <mergeCell ref="S25:T26"/>
    <mergeCell ref="S29:T30"/>
    <mergeCell ref="S33:T34"/>
    <mergeCell ref="M35:M36"/>
    <mergeCell ref="O23:O24"/>
    <mergeCell ref="H23:H24"/>
    <mergeCell ref="I23:I24"/>
    <mergeCell ref="O21:P22"/>
    <mergeCell ref="Q21:R22"/>
    <mergeCell ref="O27:O28"/>
    <mergeCell ref="J27:J28"/>
    <mergeCell ref="I37:J38"/>
    <mergeCell ref="K37:L38"/>
    <mergeCell ref="M37:N38"/>
    <mergeCell ref="O37:P38"/>
    <mergeCell ref="S37:T38"/>
    <mergeCell ref="U37:V40"/>
    <mergeCell ref="S39:S40"/>
    <mergeCell ref="T39:T40"/>
    <mergeCell ref="E9:F10"/>
    <mergeCell ref="G9:H10"/>
    <mergeCell ref="I9:J10"/>
    <mergeCell ref="K9:L10"/>
    <mergeCell ref="M9:N10"/>
    <mergeCell ref="O9:P10"/>
    <mergeCell ref="Q9:R10"/>
    <mergeCell ref="G13:H14"/>
    <mergeCell ref="I13:J14"/>
    <mergeCell ref="M13:N14"/>
    <mergeCell ref="O13:P14"/>
    <mergeCell ref="Q13:R14"/>
    <mergeCell ref="I17:J18"/>
    <mergeCell ref="K17:L18"/>
    <mergeCell ref="M17:N18"/>
    <mergeCell ref="O17:P18"/>
    <mergeCell ref="Q17:R18"/>
    <mergeCell ref="K21:L22"/>
    <mergeCell ref="N35:N36"/>
    <mergeCell ref="M39:M40"/>
    <mergeCell ref="M33:N34"/>
    <mergeCell ref="N39:N40"/>
    <mergeCell ref="O39:O40"/>
    <mergeCell ref="P39:P40"/>
    <mergeCell ref="A37:B40"/>
    <mergeCell ref="Q6:R8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A25:B28"/>
    <mergeCell ref="C27:C28"/>
    <mergeCell ref="A33:B36"/>
    <mergeCell ref="D27:D28"/>
    <mergeCell ref="E27:E28"/>
    <mergeCell ref="L27:L28"/>
    <mergeCell ref="A29:B32"/>
    <mergeCell ref="C37:D38"/>
    <mergeCell ref="E37:F38"/>
    <mergeCell ref="U33:V36"/>
    <mergeCell ref="C35:C36"/>
    <mergeCell ref="L35:L36"/>
    <mergeCell ref="S35:S36"/>
    <mergeCell ref="J35:J36"/>
    <mergeCell ref="H35:H36"/>
    <mergeCell ref="G35:G36"/>
    <mergeCell ref="E35:E36"/>
    <mergeCell ref="F35:F36"/>
    <mergeCell ref="K35:K36"/>
    <mergeCell ref="D35:D36"/>
    <mergeCell ref="T35:T36"/>
    <mergeCell ref="I35:I36"/>
    <mergeCell ref="O33:P34"/>
    <mergeCell ref="O35:O36"/>
    <mergeCell ref="P35:P36"/>
    <mergeCell ref="C33:D34"/>
    <mergeCell ref="E33:F34"/>
    <mergeCell ref="G33:H34"/>
    <mergeCell ref="I33:J34"/>
    <mergeCell ref="K33:L34"/>
    <mergeCell ref="A1:V3"/>
    <mergeCell ref="A4:V5"/>
    <mergeCell ref="U25:V28"/>
    <mergeCell ref="P27:P28"/>
    <mergeCell ref="S27:S28"/>
    <mergeCell ref="T27:T28"/>
    <mergeCell ref="I27:I28"/>
    <mergeCell ref="G27:G28"/>
    <mergeCell ref="H27:H28"/>
    <mergeCell ref="F27:F28"/>
    <mergeCell ref="A21:B24"/>
    <mergeCell ref="C23:C24"/>
    <mergeCell ref="D23:D24"/>
    <mergeCell ref="E23:E24"/>
    <mergeCell ref="F23:F24"/>
    <mergeCell ref="M21:N22"/>
    <mergeCell ref="G23:G24"/>
    <mergeCell ref="U21:V24"/>
    <mergeCell ref="P23:P24"/>
    <mergeCell ref="S23:S24"/>
    <mergeCell ref="T23:T24"/>
    <mergeCell ref="J23:J24"/>
    <mergeCell ref="K23:K24"/>
    <mergeCell ref="L23:L24"/>
    <mergeCell ref="U17:V20"/>
    <mergeCell ref="P19:P20"/>
    <mergeCell ref="S19:S20"/>
    <mergeCell ref="T19:T20"/>
    <mergeCell ref="L19:L20"/>
    <mergeCell ref="O19:O20"/>
    <mergeCell ref="M25:N26"/>
    <mergeCell ref="O25:P26"/>
    <mergeCell ref="Q25:R26"/>
    <mergeCell ref="A17:B20"/>
    <mergeCell ref="C19:C20"/>
    <mergeCell ref="D19:D20"/>
    <mergeCell ref="E19:E20"/>
    <mergeCell ref="J15:J16"/>
    <mergeCell ref="K15:K16"/>
    <mergeCell ref="C15:C16"/>
    <mergeCell ref="D15:D16"/>
    <mergeCell ref="E15:E16"/>
    <mergeCell ref="J19:J20"/>
    <mergeCell ref="K19:K20"/>
    <mergeCell ref="G19:G20"/>
    <mergeCell ref="H19:H20"/>
    <mergeCell ref="I19:I20"/>
    <mergeCell ref="F19:F20"/>
    <mergeCell ref="I15:I16"/>
    <mergeCell ref="C17:D18"/>
    <mergeCell ref="E17:F18"/>
    <mergeCell ref="U13:V16"/>
    <mergeCell ref="P15:P16"/>
    <mergeCell ref="S15:S16"/>
    <mergeCell ref="T15:T16"/>
    <mergeCell ref="O11:O12"/>
    <mergeCell ref="U9:V12"/>
    <mergeCell ref="S11:S12"/>
    <mergeCell ref="T11:T12"/>
    <mergeCell ref="P11:P12"/>
    <mergeCell ref="J11:J12"/>
    <mergeCell ref="K11:K12"/>
    <mergeCell ref="L11:L12"/>
    <mergeCell ref="I11:I12"/>
    <mergeCell ref="S6:T8"/>
    <mergeCell ref="U6:V8"/>
    <mergeCell ref="I6:J8"/>
    <mergeCell ref="K6:L8"/>
    <mergeCell ref="O6:P8"/>
    <mergeCell ref="M6:N8"/>
    <mergeCell ref="M11:M12"/>
    <mergeCell ref="N11:N12"/>
    <mergeCell ref="Q11:Q12"/>
    <mergeCell ref="R11:R12"/>
    <mergeCell ref="A6:B8"/>
    <mergeCell ref="C6:D8"/>
    <mergeCell ref="E6:F8"/>
    <mergeCell ref="G6:H8"/>
    <mergeCell ref="A13:B16"/>
    <mergeCell ref="C11:C12"/>
    <mergeCell ref="D11:D12"/>
    <mergeCell ref="F11:F12"/>
    <mergeCell ref="G11:G12"/>
    <mergeCell ref="A9:B12"/>
    <mergeCell ref="E11:E12"/>
    <mergeCell ref="H11:H12"/>
    <mergeCell ref="F15:F16"/>
    <mergeCell ref="G15:G16"/>
    <mergeCell ref="C9:D10"/>
    <mergeCell ref="C13:D14"/>
    <mergeCell ref="K13:L14"/>
    <mergeCell ref="E25:F26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E13:F14"/>
    <mergeCell ref="K27:K28"/>
    <mergeCell ref="C21:D22"/>
    <mergeCell ref="E21:F22"/>
    <mergeCell ref="G21:H22"/>
    <mergeCell ref="C25:D26"/>
    <mergeCell ref="G25:H26"/>
    <mergeCell ref="C29:D30"/>
    <mergeCell ref="E29:F30"/>
    <mergeCell ref="G29:H30"/>
    <mergeCell ref="I29:J30"/>
    <mergeCell ref="K29:L30"/>
    <mergeCell ref="O31:O32"/>
    <mergeCell ref="P31:P32"/>
    <mergeCell ref="S31:S32"/>
    <mergeCell ref="T31:T32"/>
    <mergeCell ref="L15:L16"/>
    <mergeCell ref="O15:O16"/>
    <mergeCell ref="H15:H16"/>
    <mergeCell ref="G17:H18"/>
    <mergeCell ref="K25:L26"/>
    <mergeCell ref="I21:J22"/>
    <mergeCell ref="M29:N30"/>
    <mergeCell ref="I25:J26"/>
    <mergeCell ref="M31:M32"/>
    <mergeCell ref="N31:N32"/>
    <mergeCell ref="A42:F42"/>
    <mergeCell ref="Q37:R38"/>
    <mergeCell ref="Q39:Q40"/>
    <mergeCell ref="R39:R40"/>
    <mergeCell ref="M15:M16"/>
    <mergeCell ref="N15:N16"/>
    <mergeCell ref="Q15:Q16"/>
    <mergeCell ref="R15:R16"/>
    <mergeCell ref="M19:M20"/>
    <mergeCell ref="N19:N20"/>
    <mergeCell ref="Q19:Q20"/>
    <mergeCell ref="R19:R20"/>
    <mergeCell ref="M23:M24"/>
    <mergeCell ref="N23:N24"/>
    <mergeCell ref="Q23:Q24"/>
    <mergeCell ref="R23:R24"/>
    <mergeCell ref="M27:M28"/>
    <mergeCell ref="N27:N28"/>
    <mergeCell ref="Q27:Q28"/>
    <mergeCell ref="R27:R28"/>
    <mergeCell ref="Q31:Q32"/>
    <mergeCell ref="R31:R32"/>
    <mergeCell ref="Q35:Q36"/>
    <mergeCell ref="R35:R36"/>
  </mergeCells>
  <phoneticPr fontId="0" type="noConversion"/>
  <printOptions horizontalCentered="1" verticalCentered="1"/>
  <pageMargins left="0" right="0" top="0" bottom="0" header="0.51181102362204722" footer="0.51181102362204722"/>
  <pageSetup scale="99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Q258"/>
  <sheetViews>
    <sheetView workbookViewId="0">
      <selection activeCell="A2" sqref="A2:AG2"/>
    </sheetView>
  </sheetViews>
  <sheetFormatPr defaultRowHeight="12.75" x14ac:dyDescent="0.2"/>
  <cols>
    <col min="2" max="2" width="4.5703125" customWidth="1"/>
    <col min="3" max="32" width="3.5703125" customWidth="1"/>
    <col min="33" max="36" width="6.5703125" customWidth="1"/>
    <col min="37" max="37" width="8.7109375" style="53" customWidth="1"/>
    <col min="38" max="41" width="8.7109375" customWidth="1"/>
    <col min="42" max="69" width="5.5703125" style="50" customWidth="1"/>
  </cols>
  <sheetData>
    <row r="1" spans="1:69" ht="27" x14ac:dyDescent="0.25">
      <c r="A1" s="147" t="str">
        <f>Results!A1</f>
        <v>ISLE OF MAN TABLE TENNIS ASSOCIATION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9"/>
      <c r="AH1" s="28"/>
    </row>
    <row r="2" spans="1:69" ht="20.25" x14ac:dyDescent="0.25">
      <c r="A2" s="150" t="str">
        <f>Results!A4</f>
        <v>HOME COUNTRIES INTERNATIONAL CHAMPIONSHIP - MEN TEAM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2"/>
      <c r="AH2" s="28"/>
    </row>
    <row r="3" spans="1:69" ht="15.75" x14ac:dyDescent="0.25">
      <c r="A3" s="131" t="s">
        <v>75</v>
      </c>
      <c r="B3" s="131" t="s">
        <v>135</v>
      </c>
      <c r="C3" s="141" t="str">
        <f>AN5</f>
        <v>Shayan</v>
      </c>
      <c r="D3" s="142"/>
      <c r="E3" s="141" t="str">
        <f>AN7</f>
        <v>Erthan</v>
      </c>
      <c r="F3" s="142"/>
      <c r="G3" s="141" t="str">
        <f>AN9</f>
        <v>Garry</v>
      </c>
      <c r="H3" s="142"/>
      <c r="I3" s="141" t="str">
        <f>AN11</f>
        <v>Lawrence</v>
      </c>
      <c r="J3" s="142"/>
      <c r="K3" s="141" t="str">
        <f>AN13</f>
        <v>Sam</v>
      </c>
      <c r="L3" s="142"/>
      <c r="M3" s="141" t="str">
        <f>AN15</f>
        <v>Sean</v>
      </c>
      <c r="N3" s="142"/>
      <c r="O3" s="141" t="str">
        <f>AN17</f>
        <v>Thomas</v>
      </c>
      <c r="P3" s="142"/>
      <c r="Q3" s="141" t="str">
        <f>AN19</f>
        <v>Ryan</v>
      </c>
      <c r="R3" s="142"/>
      <c r="S3" s="141" t="str">
        <f>AN21</f>
        <v>Mariusz</v>
      </c>
      <c r="T3" s="142"/>
      <c r="U3" s="141" t="str">
        <f>AN23</f>
        <v>Jack</v>
      </c>
      <c r="V3" s="142"/>
      <c r="W3" s="141" t="str">
        <f>AN25</f>
        <v>Colin</v>
      </c>
      <c r="X3" s="142"/>
      <c r="Y3" s="141" t="str">
        <f>AN27</f>
        <v>Calum</v>
      </c>
      <c r="Z3" s="142"/>
      <c r="AA3" s="141" t="str">
        <f>AN29</f>
        <v>Callum</v>
      </c>
      <c r="AB3" s="142"/>
      <c r="AC3" s="141" t="str">
        <f>AN31</f>
        <v>Dean</v>
      </c>
      <c r="AD3" s="142"/>
      <c r="AE3" s="153" t="s">
        <v>76</v>
      </c>
      <c r="AF3" s="154"/>
      <c r="AG3" s="157" t="s">
        <v>77</v>
      </c>
      <c r="AH3" s="159" t="s">
        <v>78</v>
      </c>
      <c r="AI3" s="160"/>
      <c r="AJ3" s="161"/>
      <c r="AK3" s="145" t="s">
        <v>77</v>
      </c>
    </row>
    <row r="4" spans="1:69" ht="15.75" x14ac:dyDescent="0.25">
      <c r="A4" s="132"/>
      <c r="B4" s="132"/>
      <c r="C4" s="143" t="str">
        <f>AO5</f>
        <v>Siraj</v>
      </c>
      <c r="D4" s="144"/>
      <c r="E4" s="143" t="str">
        <f>AO7</f>
        <v>Walsh</v>
      </c>
      <c r="F4" s="144"/>
      <c r="G4" s="143" t="str">
        <f>AO9</f>
        <v>Dodd</v>
      </c>
      <c r="H4" s="144"/>
      <c r="I4" s="143" t="str">
        <f>AO11</f>
        <v>Stacey</v>
      </c>
      <c r="J4" s="144"/>
      <c r="K4" s="143" t="str">
        <f>AO13</f>
        <v>Bailey</v>
      </c>
      <c r="L4" s="144"/>
      <c r="M4" s="143" t="str">
        <f>AO15</f>
        <v>Drewry</v>
      </c>
      <c r="N4" s="144"/>
      <c r="O4" s="143" t="str">
        <f>AO17</f>
        <v>Earley</v>
      </c>
      <c r="P4" s="144"/>
      <c r="Q4" s="143" t="str">
        <f>AO19</f>
        <v>Farrell</v>
      </c>
      <c r="R4" s="144"/>
      <c r="S4" s="143" t="str">
        <f>AO21</f>
        <v>Cleminski</v>
      </c>
      <c r="T4" s="144"/>
      <c r="U4" s="143" t="str">
        <f>AO23</f>
        <v>Mills</v>
      </c>
      <c r="V4" s="144"/>
      <c r="W4" s="143" t="str">
        <f>AO25</f>
        <v>Dalgleish</v>
      </c>
      <c r="X4" s="144"/>
      <c r="Y4" s="143" t="str">
        <f>AO27</f>
        <v>Morrison</v>
      </c>
      <c r="Z4" s="144"/>
      <c r="AA4" s="143" t="str">
        <f>AO29</f>
        <v>Evans</v>
      </c>
      <c r="AB4" s="144"/>
      <c r="AC4" s="143" t="str">
        <f>AO31</f>
        <v>Cundy</v>
      </c>
      <c r="AD4" s="144"/>
      <c r="AE4" s="155"/>
      <c r="AF4" s="156"/>
      <c r="AG4" s="158"/>
      <c r="AH4" s="29" t="s">
        <v>79</v>
      </c>
      <c r="AI4" s="30" t="s">
        <v>80</v>
      </c>
      <c r="AJ4" s="31" t="s">
        <v>82</v>
      </c>
      <c r="AK4" s="146"/>
    </row>
    <row r="5" spans="1:69" ht="15.75" x14ac:dyDescent="0.25">
      <c r="A5" s="32" t="str">
        <f>C3</f>
        <v>Shayan</v>
      </c>
      <c r="B5" s="129">
        <f>AM5</f>
        <v>113</v>
      </c>
      <c r="C5" s="33"/>
      <c r="D5" s="34"/>
      <c r="E5" s="33"/>
      <c r="F5" s="34"/>
      <c r="G5" s="133">
        <f t="shared" ref="G5:S19" si="0">IF(G6=3,1,0)</f>
        <v>0</v>
      </c>
      <c r="H5" s="134"/>
      <c r="I5" s="133">
        <f t="shared" ref="I5:U19" si="1">IF(I6=3,1,0)</f>
        <v>0</v>
      </c>
      <c r="J5" s="134"/>
      <c r="K5" s="133">
        <f t="shared" ref="K5:AA5" si="2">IF(K6=3,1,0)</f>
        <v>0</v>
      </c>
      <c r="L5" s="134"/>
      <c r="M5" s="133">
        <f t="shared" ref="M5:AC5" si="3">IF(M6=3,1,0)</f>
        <v>0</v>
      </c>
      <c r="N5" s="134"/>
      <c r="O5" s="133">
        <f t="shared" si="2"/>
        <v>0</v>
      </c>
      <c r="P5" s="134"/>
      <c r="Q5" s="133">
        <f t="shared" si="3"/>
        <v>0</v>
      </c>
      <c r="R5" s="134"/>
      <c r="S5" s="133">
        <f t="shared" si="2"/>
        <v>0</v>
      </c>
      <c r="T5" s="134"/>
      <c r="U5" s="133">
        <f t="shared" si="3"/>
        <v>0</v>
      </c>
      <c r="V5" s="134"/>
      <c r="W5" s="133">
        <f t="shared" si="2"/>
        <v>0</v>
      </c>
      <c r="X5" s="134"/>
      <c r="Y5" s="133">
        <f t="shared" si="3"/>
        <v>0</v>
      </c>
      <c r="Z5" s="134"/>
      <c r="AA5" s="133">
        <f t="shared" si="2"/>
        <v>0</v>
      </c>
      <c r="AB5" s="134"/>
      <c r="AC5" s="133">
        <f t="shared" si="3"/>
        <v>0</v>
      </c>
      <c r="AD5" s="134"/>
      <c r="AE5" s="135">
        <f>SUM(C5:AC5)</f>
        <v>0</v>
      </c>
      <c r="AF5" s="136"/>
      <c r="AG5" s="139"/>
      <c r="AH5" s="35"/>
      <c r="AI5" s="1"/>
      <c r="AJ5" s="2"/>
      <c r="AK5" s="145">
        <f>RANK(AE5,AE5:AF32)</f>
        <v>1</v>
      </c>
      <c r="AL5" s="49" t="str">
        <f>LEFT(AP5,6)</f>
        <v>ENGSM1</v>
      </c>
      <c r="AM5" s="49">
        <f>VLOOKUP(AL5,ranking,3)</f>
        <v>113</v>
      </c>
      <c r="AN5" s="49" t="str">
        <f>VLOOKUP(AL5,ranking,10)</f>
        <v>Shayan</v>
      </c>
      <c r="AO5" s="49" t="str">
        <f>VLOOKUP(AL5,ranking,11)</f>
        <v>Siraj</v>
      </c>
      <c r="AP5" s="162" t="s">
        <v>158</v>
      </c>
      <c r="AQ5" s="162"/>
      <c r="AR5" s="162" t="s">
        <v>159</v>
      </c>
      <c r="AS5" s="162"/>
      <c r="AT5" s="162" t="s">
        <v>160</v>
      </c>
      <c r="AU5" s="162"/>
      <c r="AV5" s="162" t="s">
        <v>161</v>
      </c>
      <c r="AW5" s="162"/>
      <c r="AX5" s="162" t="s">
        <v>162</v>
      </c>
      <c r="AY5" s="162"/>
      <c r="AZ5" s="162" t="s">
        <v>163</v>
      </c>
      <c r="BA5" s="162"/>
      <c r="BB5" s="162" t="s">
        <v>164</v>
      </c>
      <c r="BC5" s="162"/>
      <c r="BD5" s="162" t="s">
        <v>165</v>
      </c>
      <c r="BE5" s="162"/>
      <c r="BF5" s="162" t="s">
        <v>166</v>
      </c>
      <c r="BG5" s="162"/>
      <c r="BH5" s="162" t="s">
        <v>167</v>
      </c>
      <c r="BI5" s="162"/>
      <c r="BJ5" s="162" t="s">
        <v>168</v>
      </c>
      <c r="BK5" s="162"/>
      <c r="BL5" s="162" t="s">
        <v>169</v>
      </c>
      <c r="BM5" s="162"/>
      <c r="BN5" s="162" t="s">
        <v>170</v>
      </c>
      <c r="BO5" s="162"/>
      <c r="BP5" s="162" t="s">
        <v>171</v>
      </c>
      <c r="BQ5" s="162"/>
    </row>
    <row r="6" spans="1:69" x14ac:dyDescent="0.2">
      <c r="A6" s="36" t="str">
        <f>C4</f>
        <v>Siraj</v>
      </c>
      <c r="B6" s="130"/>
      <c r="C6" s="37"/>
      <c r="D6" s="38"/>
      <c r="E6" s="37"/>
      <c r="F6" s="38"/>
      <c r="G6" s="39">
        <f t="shared" ref="G6:AD6" si="4">AP6</f>
        <v>0</v>
      </c>
      <c r="H6" s="40">
        <f t="shared" si="4"/>
        <v>0</v>
      </c>
      <c r="I6" s="39">
        <f t="shared" si="4"/>
        <v>0</v>
      </c>
      <c r="J6" s="40">
        <f t="shared" si="4"/>
        <v>0</v>
      </c>
      <c r="K6" s="39">
        <f t="shared" si="4"/>
        <v>0</v>
      </c>
      <c r="L6" s="40">
        <f t="shared" si="4"/>
        <v>0</v>
      </c>
      <c r="M6" s="39">
        <f t="shared" si="4"/>
        <v>0</v>
      </c>
      <c r="N6" s="40">
        <f t="shared" si="4"/>
        <v>0</v>
      </c>
      <c r="O6" s="39">
        <f t="shared" si="4"/>
        <v>0</v>
      </c>
      <c r="P6" s="40">
        <f t="shared" si="4"/>
        <v>0</v>
      </c>
      <c r="Q6" s="39">
        <f t="shared" si="4"/>
        <v>0</v>
      </c>
      <c r="R6" s="40">
        <f t="shared" si="4"/>
        <v>0</v>
      </c>
      <c r="S6" s="39">
        <f t="shared" si="4"/>
        <v>0</v>
      </c>
      <c r="T6" s="40">
        <f t="shared" si="4"/>
        <v>0</v>
      </c>
      <c r="U6" s="39">
        <f t="shared" si="4"/>
        <v>0</v>
      </c>
      <c r="V6" s="40">
        <f t="shared" si="4"/>
        <v>0</v>
      </c>
      <c r="W6" s="39">
        <f t="shared" si="4"/>
        <v>0</v>
      </c>
      <c r="X6" s="40">
        <f t="shared" si="4"/>
        <v>0</v>
      </c>
      <c r="Y6" s="39">
        <f t="shared" si="4"/>
        <v>0</v>
      </c>
      <c r="Z6" s="40">
        <f t="shared" si="4"/>
        <v>0</v>
      </c>
      <c r="AA6" s="39">
        <f t="shared" si="4"/>
        <v>0</v>
      </c>
      <c r="AB6" s="40">
        <f t="shared" si="4"/>
        <v>0</v>
      </c>
      <c r="AC6" s="39">
        <f t="shared" si="4"/>
        <v>0</v>
      </c>
      <c r="AD6" s="40">
        <f t="shared" si="4"/>
        <v>0</v>
      </c>
      <c r="AE6" s="137"/>
      <c r="AF6" s="138"/>
      <c r="AG6" s="140"/>
      <c r="AH6" s="41">
        <f>C6+E6+G6+I6+K6+M6+O6+Q6+S6+U6+W6+Y6+AA6+AC6</f>
        <v>0</v>
      </c>
      <c r="AI6" s="42">
        <f>D6+F6+H6+J6+L6+N6+P6+R6+T6+V6+X6+Z6+AB6+AD6</f>
        <v>0</v>
      </c>
      <c r="AJ6" s="43">
        <f>AH6-AI6</f>
        <v>0</v>
      </c>
      <c r="AK6" s="146"/>
      <c r="AL6" s="49"/>
      <c r="AM6" s="49"/>
      <c r="AN6" s="49"/>
      <c r="AO6" s="49"/>
      <c r="AP6" s="50">
        <f>VLOOKUP(AP5,rank,7)</f>
        <v>0</v>
      </c>
      <c r="AQ6" s="50">
        <f>VLOOKUP(AP5,rank,8)</f>
        <v>0</v>
      </c>
      <c r="AR6" s="50">
        <f>VLOOKUP(AR5,rank,7)</f>
        <v>0</v>
      </c>
      <c r="AS6" s="50">
        <f>VLOOKUP(AR5,rank,8)</f>
        <v>0</v>
      </c>
      <c r="AT6" s="50">
        <f>VLOOKUP(AT5,rank,7)</f>
        <v>0</v>
      </c>
      <c r="AU6" s="50">
        <f>VLOOKUP(AT5,rank,8)</f>
        <v>0</v>
      </c>
      <c r="AV6" s="50">
        <f>VLOOKUP(AV5,rank,7)</f>
        <v>0</v>
      </c>
      <c r="AW6" s="50">
        <f>VLOOKUP(AV5,rank,8)</f>
        <v>0</v>
      </c>
      <c r="AX6" s="50">
        <f>VLOOKUP(AX5,rank,7)</f>
        <v>0</v>
      </c>
      <c r="AY6" s="50">
        <f>VLOOKUP(AX5,rank,8)</f>
        <v>0</v>
      </c>
      <c r="AZ6" s="50">
        <f>VLOOKUP(AZ5,rank,7)</f>
        <v>0</v>
      </c>
      <c r="BA6" s="50">
        <f>VLOOKUP(AZ5,rank,8)</f>
        <v>0</v>
      </c>
      <c r="BB6" s="50">
        <f>VLOOKUP(BB5,rank,7)</f>
        <v>0</v>
      </c>
      <c r="BC6" s="50">
        <f>VLOOKUP(BB5,rank,8)</f>
        <v>0</v>
      </c>
      <c r="BD6" s="50">
        <f>VLOOKUP(BD5,rank,7)</f>
        <v>0</v>
      </c>
      <c r="BE6" s="50">
        <f>VLOOKUP(BD5,rank,8)</f>
        <v>0</v>
      </c>
      <c r="BF6" s="50">
        <f>VLOOKUP(BF5,rank,7)</f>
        <v>0</v>
      </c>
      <c r="BG6" s="50">
        <f>VLOOKUP(BF5,rank,8)</f>
        <v>0</v>
      </c>
      <c r="BH6" s="50">
        <f>VLOOKUP(BH5,rank,7)</f>
        <v>0</v>
      </c>
      <c r="BI6" s="50">
        <f>VLOOKUP(BH5,rank,8)</f>
        <v>0</v>
      </c>
      <c r="BJ6" s="50">
        <f>VLOOKUP(BJ5,rank,7)</f>
        <v>0</v>
      </c>
      <c r="BK6" s="50">
        <f>VLOOKUP(BJ5,rank,8)</f>
        <v>0</v>
      </c>
      <c r="BL6" s="50">
        <f>VLOOKUP(BL5,rank,7)</f>
        <v>0</v>
      </c>
      <c r="BM6" s="50">
        <f>VLOOKUP(BL5,rank,8)</f>
        <v>0</v>
      </c>
      <c r="BN6" s="50">
        <f>VLOOKUP(BN5,rank,7)</f>
        <v>0</v>
      </c>
      <c r="BO6" s="50">
        <f>VLOOKUP(BN5,rank,8)</f>
        <v>0</v>
      </c>
      <c r="BP6" s="50">
        <f>VLOOKUP(BP5,rank,7)</f>
        <v>0</v>
      </c>
      <c r="BQ6" s="50">
        <f>VLOOKUP(BP5,rank,8)</f>
        <v>0</v>
      </c>
    </row>
    <row r="7" spans="1:69" ht="15.75" x14ac:dyDescent="0.25">
      <c r="A7" s="44" t="str">
        <f>E3</f>
        <v>Erthan</v>
      </c>
      <c r="B7" s="129">
        <f>AM7</f>
        <v>114</v>
      </c>
      <c r="C7" s="33"/>
      <c r="D7" s="34"/>
      <c r="E7" s="33"/>
      <c r="F7" s="34"/>
      <c r="G7" s="133">
        <f t="shared" si="0"/>
        <v>0</v>
      </c>
      <c r="H7" s="134"/>
      <c r="I7" s="133">
        <f t="shared" si="1"/>
        <v>0</v>
      </c>
      <c r="J7" s="134"/>
      <c r="K7" s="133">
        <f t="shared" si="0"/>
        <v>0</v>
      </c>
      <c r="L7" s="134"/>
      <c r="M7" s="133">
        <f t="shared" si="1"/>
        <v>0</v>
      </c>
      <c r="N7" s="134"/>
      <c r="O7" s="133">
        <f t="shared" si="0"/>
        <v>0</v>
      </c>
      <c r="P7" s="134"/>
      <c r="Q7" s="133">
        <f t="shared" si="1"/>
        <v>0</v>
      </c>
      <c r="R7" s="134"/>
      <c r="S7" s="133">
        <f t="shared" si="0"/>
        <v>0</v>
      </c>
      <c r="T7" s="134"/>
      <c r="U7" s="133">
        <f t="shared" si="1"/>
        <v>0</v>
      </c>
      <c r="V7" s="134"/>
      <c r="W7" s="133">
        <f t="shared" ref="W7:AA7" si="5">IF(W8=3,1,0)</f>
        <v>0</v>
      </c>
      <c r="X7" s="134"/>
      <c r="Y7" s="133">
        <f t="shared" ref="Y7:AC7" si="6">IF(Y8=3,1,0)</f>
        <v>0</v>
      </c>
      <c r="Z7" s="134"/>
      <c r="AA7" s="133">
        <f t="shared" si="5"/>
        <v>0</v>
      </c>
      <c r="AB7" s="134"/>
      <c r="AC7" s="133">
        <f t="shared" si="6"/>
        <v>0</v>
      </c>
      <c r="AD7" s="134"/>
      <c r="AE7" s="135">
        <f t="shared" ref="AE7" si="7">SUM(C7:AC7)</f>
        <v>0</v>
      </c>
      <c r="AF7" s="136"/>
      <c r="AG7" s="139"/>
      <c r="AH7" s="35"/>
      <c r="AI7" s="1"/>
      <c r="AJ7" s="2"/>
      <c r="AK7" s="145">
        <f t="shared" ref="AK7" si="8">RANK(AE7,AE7:AF34)</f>
        <v>1</v>
      </c>
      <c r="AL7" s="49" t="str">
        <f t="shared" ref="AL7" si="9">LEFT(AP7,6)</f>
        <v>ENGSM2</v>
      </c>
      <c r="AM7" s="49">
        <f>VLOOKUP(AL7,ranking,3)</f>
        <v>114</v>
      </c>
      <c r="AN7" s="49" t="str">
        <f>VLOOKUP(AL7,ranking,10)</f>
        <v>Erthan</v>
      </c>
      <c r="AO7" s="49" t="str">
        <f>VLOOKUP(AL7,ranking,11)</f>
        <v>Walsh</v>
      </c>
      <c r="AP7" s="162" t="s">
        <v>172</v>
      </c>
      <c r="AQ7" s="162"/>
      <c r="AR7" s="162" t="s">
        <v>173</v>
      </c>
      <c r="AS7" s="162"/>
      <c r="AT7" s="162" t="s">
        <v>174</v>
      </c>
      <c r="AU7" s="162"/>
      <c r="AV7" s="162" t="s">
        <v>175</v>
      </c>
      <c r="AW7" s="162"/>
      <c r="AX7" s="162" t="s">
        <v>176</v>
      </c>
      <c r="AY7" s="162"/>
      <c r="AZ7" s="162" t="s">
        <v>177</v>
      </c>
      <c r="BA7" s="162"/>
      <c r="BB7" s="162" t="s">
        <v>178</v>
      </c>
      <c r="BC7" s="162"/>
      <c r="BD7" s="162" t="s">
        <v>179</v>
      </c>
      <c r="BE7" s="162"/>
      <c r="BF7" s="162" t="s">
        <v>180</v>
      </c>
      <c r="BG7" s="162"/>
      <c r="BH7" s="162" t="s">
        <v>181</v>
      </c>
      <c r="BI7" s="162"/>
      <c r="BJ7" s="162" t="s">
        <v>182</v>
      </c>
      <c r="BK7" s="162"/>
      <c r="BL7" s="162" t="s">
        <v>183</v>
      </c>
      <c r="BM7" s="162"/>
      <c r="BN7" s="162" t="s">
        <v>184</v>
      </c>
      <c r="BO7" s="162"/>
      <c r="BP7" s="162" t="s">
        <v>185</v>
      </c>
      <c r="BQ7" s="162"/>
    </row>
    <row r="8" spans="1:69" ht="12.6" customHeight="1" x14ac:dyDescent="0.2">
      <c r="A8" s="45" t="str">
        <f>E4</f>
        <v>Walsh</v>
      </c>
      <c r="B8" s="130"/>
      <c r="C8" s="37"/>
      <c r="D8" s="38"/>
      <c r="E8" s="37"/>
      <c r="F8" s="38"/>
      <c r="G8" s="39">
        <f t="shared" ref="G8:AD8" si="10">AP8</f>
        <v>0</v>
      </c>
      <c r="H8" s="40">
        <f t="shared" si="10"/>
        <v>0</v>
      </c>
      <c r="I8" s="39">
        <f t="shared" si="10"/>
        <v>0</v>
      </c>
      <c r="J8" s="40">
        <f t="shared" si="10"/>
        <v>0</v>
      </c>
      <c r="K8" s="39">
        <f t="shared" si="10"/>
        <v>0</v>
      </c>
      <c r="L8" s="40">
        <f t="shared" si="10"/>
        <v>0</v>
      </c>
      <c r="M8" s="39">
        <f t="shared" si="10"/>
        <v>0</v>
      </c>
      <c r="N8" s="40">
        <f t="shared" si="10"/>
        <v>0</v>
      </c>
      <c r="O8" s="39">
        <f t="shared" si="10"/>
        <v>0</v>
      </c>
      <c r="P8" s="40">
        <f t="shared" si="10"/>
        <v>0</v>
      </c>
      <c r="Q8" s="39">
        <f t="shared" si="10"/>
        <v>0</v>
      </c>
      <c r="R8" s="40">
        <f t="shared" si="10"/>
        <v>0</v>
      </c>
      <c r="S8" s="39">
        <f t="shared" si="10"/>
        <v>0</v>
      </c>
      <c r="T8" s="40">
        <f t="shared" si="10"/>
        <v>0</v>
      </c>
      <c r="U8" s="39">
        <f t="shared" si="10"/>
        <v>0</v>
      </c>
      <c r="V8" s="40">
        <f t="shared" si="10"/>
        <v>0</v>
      </c>
      <c r="W8" s="39">
        <f t="shared" si="10"/>
        <v>0</v>
      </c>
      <c r="X8" s="40">
        <f t="shared" si="10"/>
        <v>0</v>
      </c>
      <c r="Y8" s="39">
        <f t="shared" si="10"/>
        <v>0</v>
      </c>
      <c r="Z8" s="40">
        <f t="shared" si="10"/>
        <v>0</v>
      </c>
      <c r="AA8" s="39">
        <f t="shared" si="10"/>
        <v>0</v>
      </c>
      <c r="AB8" s="40">
        <f t="shared" si="10"/>
        <v>0</v>
      </c>
      <c r="AC8" s="39">
        <f t="shared" si="10"/>
        <v>0</v>
      </c>
      <c r="AD8" s="40">
        <f t="shared" si="10"/>
        <v>0</v>
      </c>
      <c r="AE8" s="137"/>
      <c r="AF8" s="138"/>
      <c r="AG8" s="140"/>
      <c r="AH8" s="41">
        <f>C8+E8+G8+I8+K8+M8+O8+Q8+S8+U8+W8+Y8+AA8+AC8</f>
        <v>0</v>
      </c>
      <c r="AI8" s="42">
        <f>D8+F8+H8+J8+L8+N8+P8+R8+T8+V8+X8+Z8+AB8+AD8</f>
        <v>0</v>
      </c>
      <c r="AJ8" s="43">
        <f>AH8-AI8</f>
        <v>0</v>
      </c>
      <c r="AK8" s="146"/>
      <c r="AL8" s="49"/>
      <c r="AM8" s="49"/>
      <c r="AN8" s="49"/>
      <c r="AO8" s="49"/>
      <c r="AP8" s="50">
        <f>VLOOKUP(AP7,rank,7)</f>
        <v>0</v>
      </c>
      <c r="AQ8" s="50">
        <f>VLOOKUP(AP7,rank,8)</f>
        <v>0</v>
      </c>
      <c r="AR8" s="50">
        <f>VLOOKUP(AR7,rank,7)</f>
        <v>0</v>
      </c>
      <c r="AS8" s="50">
        <f>VLOOKUP(AR7,rank,8)</f>
        <v>0</v>
      </c>
      <c r="AT8" s="50">
        <f>VLOOKUP(AT7,rank,7)</f>
        <v>0</v>
      </c>
      <c r="AU8" s="50">
        <f>VLOOKUP(AT7,rank,8)</f>
        <v>0</v>
      </c>
      <c r="AV8" s="50">
        <f>VLOOKUP(AV7,rank,7)</f>
        <v>0</v>
      </c>
      <c r="AW8" s="50">
        <f>VLOOKUP(AV7,rank,8)</f>
        <v>0</v>
      </c>
      <c r="AX8" s="50">
        <f>VLOOKUP(AX7,rank,7)</f>
        <v>0</v>
      </c>
      <c r="AY8" s="50">
        <f>VLOOKUP(AX7,rank,8)</f>
        <v>0</v>
      </c>
      <c r="AZ8" s="50">
        <f>VLOOKUP(AZ7,rank,7)</f>
        <v>0</v>
      </c>
      <c r="BA8" s="50">
        <f>VLOOKUP(AZ7,rank,8)</f>
        <v>0</v>
      </c>
      <c r="BB8" s="50">
        <f>VLOOKUP(BB7,rank,7)</f>
        <v>0</v>
      </c>
      <c r="BC8" s="58">
        <f>VLOOKUP(BB7,rank,8)</f>
        <v>0</v>
      </c>
      <c r="BD8" s="50">
        <f>VLOOKUP(BD7,rank,7)</f>
        <v>0</v>
      </c>
      <c r="BE8" s="58">
        <f>VLOOKUP(BD7,rank,8)</f>
        <v>0</v>
      </c>
      <c r="BF8" s="50">
        <f>VLOOKUP(BF7,rank,7)</f>
        <v>0</v>
      </c>
      <c r="BG8" s="58">
        <f>VLOOKUP(BF7,rank,8)</f>
        <v>0</v>
      </c>
      <c r="BH8" s="50">
        <f>VLOOKUP(BH7,rank,7)</f>
        <v>0</v>
      </c>
      <c r="BI8" s="58">
        <f>VLOOKUP(BH7,rank,8)</f>
        <v>0</v>
      </c>
      <c r="BJ8" s="50">
        <f>VLOOKUP(BJ7,rank,7)</f>
        <v>0</v>
      </c>
      <c r="BK8" s="58">
        <f>VLOOKUP(BJ7,rank,8)</f>
        <v>0</v>
      </c>
      <c r="BL8" s="50">
        <f>VLOOKUP(BL7,rank,7)</f>
        <v>0</v>
      </c>
      <c r="BM8" s="58">
        <f>VLOOKUP(BL7,rank,8)</f>
        <v>0</v>
      </c>
      <c r="BN8" s="50">
        <f>VLOOKUP(BN7,rank,7)</f>
        <v>0</v>
      </c>
      <c r="BO8" s="58">
        <f>VLOOKUP(BN7,rank,8)</f>
        <v>0</v>
      </c>
      <c r="BP8" s="50">
        <f>VLOOKUP(BP7,rank,7)</f>
        <v>0</v>
      </c>
      <c r="BQ8" s="58">
        <f>VLOOKUP(BP7,rank,8)</f>
        <v>0</v>
      </c>
    </row>
    <row r="9" spans="1:69" ht="15.75" x14ac:dyDescent="0.25">
      <c r="A9" s="44" t="str">
        <f>G3</f>
        <v>Garry</v>
      </c>
      <c r="B9" s="129">
        <f t="shared" ref="B9" si="11">AM9</f>
        <v>165</v>
      </c>
      <c r="C9" s="133">
        <f t="shared" ref="C9" si="12">IF(C10=3,1,0)</f>
        <v>0</v>
      </c>
      <c r="D9" s="134"/>
      <c r="E9" s="133">
        <f t="shared" ref="E9" si="13">IF(E10=3,1,0)</f>
        <v>0</v>
      </c>
      <c r="F9" s="134"/>
      <c r="G9" s="33"/>
      <c r="H9" s="34"/>
      <c r="I9" s="33"/>
      <c r="J9" s="34"/>
      <c r="K9" s="133">
        <f t="shared" si="0"/>
        <v>0</v>
      </c>
      <c r="L9" s="134"/>
      <c r="M9" s="133">
        <f t="shared" si="1"/>
        <v>0</v>
      </c>
      <c r="N9" s="134"/>
      <c r="O9" s="133">
        <f t="shared" si="0"/>
        <v>0</v>
      </c>
      <c r="P9" s="134"/>
      <c r="Q9" s="133">
        <f t="shared" si="1"/>
        <v>0</v>
      </c>
      <c r="R9" s="134"/>
      <c r="S9" s="133">
        <f t="shared" si="0"/>
        <v>0</v>
      </c>
      <c r="T9" s="134"/>
      <c r="U9" s="133">
        <f t="shared" si="1"/>
        <v>0</v>
      </c>
      <c r="V9" s="134"/>
      <c r="W9" s="133">
        <f t="shared" ref="W9:AA9" si="14">IF(W10=3,1,0)</f>
        <v>0</v>
      </c>
      <c r="X9" s="134"/>
      <c r="Y9" s="133">
        <f t="shared" ref="Y9:AC9" si="15">IF(Y10=3,1,0)</f>
        <v>0</v>
      </c>
      <c r="Z9" s="134"/>
      <c r="AA9" s="133">
        <f t="shared" si="14"/>
        <v>0</v>
      </c>
      <c r="AB9" s="134"/>
      <c r="AC9" s="133">
        <f t="shared" si="15"/>
        <v>0</v>
      </c>
      <c r="AD9" s="134"/>
      <c r="AE9" s="135">
        <f t="shared" ref="AE9" si="16">SUM(C9:AC9)</f>
        <v>0</v>
      </c>
      <c r="AF9" s="136"/>
      <c r="AG9" s="139"/>
      <c r="AH9" s="35"/>
      <c r="AI9" s="1"/>
      <c r="AJ9" s="2"/>
      <c r="AK9" s="145">
        <f t="shared" ref="AK9" si="17">RANK(AE9,AE9:AF36)</f>
        <v>1</v>
      </c>
      <c r="AL9" s="49" t="str">
        <f t="shared" ref="AL9" si="18">LEFT(AP9,6)</f>
        <v>GSYSM1</v>
      </c>
      <c r="AM9" s="49">
        <f>VLOOKUP(AL9,ranking,3)</f>
        <v>165</v>
      </c>
      <c r="AN9" s="49" t="str">
        <f>VLOOKUP(AL9,ranking,10)</f>
        <v>Garry</v>
      </c>
      <c r="AO9" s="49" t="str">
        <f>VLOOKUP(AL9,ranking,11)</f>
        <v>Dodd</v>
      </c>
      <c r="AP9" s="162" t="s">
        <v>186</v>
      </c>
      <c r="AQ9" s="162"/>
      <c r="AR9" s="162" t="s">
        <v>187</v>
      </c>
      <c r="AS9" s="162"/>
      <c r="AT9" s="162" t="s">
        <v>188</v>
      </c>
      <c r="AU9" s="162"/>
      <c r="AV9" s="162" t="s">
        <v>189</v>
      </c>
      <c r="AW9" s="162"/>
      <c r="AX9" s="162" t="s">
        <v>190</v>
      </c>
      <c r="AY9" s="162"/>
      <c r="AZ9" s="162" t="s">
        <v>191</v>
      </c>
      <c r="BA9" s="162"/>
      <c r="BB9" s="162" t="s">
        <v>192</v>
      </c>
      <c r="BC9" s="162"/>
      <c r="BD9" s="162" t="s">
        <v>193</v>
      </c>
      <c r="BE9" s="162"/>
      <c r="BF9" s="162" t="s">
        <v>194</v>
      </c>
      <c r="BG9" s="162"/>
      <c r="BH9" s="162" t="s">
        <v>195</v>
      </c>
      <c r="BI9" s="162"/>
      <c r="BJ9" s="162" t="s">
        <v>196</v>
      </c>
      <c r="BK9" s="162"/>
      <c r="BL9" s="162" t="s">
        <v>197</v>
      </c>
      <c r="BM9" s="162"/>
      <c r="BN9" s="162" t="s">
        <v>198</v>
      </c>
      <c r="BO9" s="162"/>
      <c r="BP9" s="162" t="s">
        <v>199</v>
      </c>
      <c r="BQ9" s="162"/>
    </row>
    <row r="10" spans="1:69" ht="12.6" customHeight="1" x14ac:dyDescent="0.2">
      <c r="A10" s="45" t="str">
        <f>G4</f>
        <v>Dodd</v>
      </c>
      <c r="B10" s="130"/>
      <c r="C10" s="39">
        <f>AP10</f>
        <v>0</v>
      </c>
      <c r="D10" s="40">
        <f>AQ10</f>
        <v>0</v>
      </c>
      <c r="E10" s="39">
        <f>AR10</f>
        <v>0</v>
      </c>
      <c r="F10" s="40">
        <f>AS10</f>
        <v>0</v>
      </c>
      <c r="G10" s="37"/>
      <c r="H10" s="38"/>
      <c r="I10" s="37"/>
      <c r="J10" s="38"/>
      <c r="K10" s="39">
        <f t="shared" ref="K10:AD10" si="19">AT10</f>
        <v>0</v>
      </c>
      <c r="L10" s="40">
        <f t="shared" si="19"/>
        <v>0</v>
      </c>
      <c r="M10" s="39">
        <f t="shared" si="19"/>
        <v>0</v>
      </c>
      <c r="N10" s="40">
        <f t="shared" si="19"/>
        <v>0</v>
      </c>
      <c r="O10" s="39">
        <f t="shared" si="19"/>
        <v>0</v>
      </c>
      <c r="P10" s="40">
        <f t="shared" si="19"/>
        <v>0</v>
      </c>
      <c r="Q10" s="39">
        <f t="shared" si="19"/>
        <v>0</v>
      </c>
      <c r="R10" s="40">
        <f t="shared" si="19"/>
        <v>0</v>
      </c>
      <c r="S10" s="39">
        <f t="shared" si="19"/>
        <v>0</v>
      </c>
      <c r="T10" s="40">
        <f t="shared" si="19"/>
        <v>0</v>
      </c>
      <c r="U10" s="39">
        <f t="shared" si="19"/>
        <v>0</v>
      </c>
      <c r="V10" s="40">
        <f t="shared" si="19"/>
        <v>0</v>
      </c>
      <c r="W10" s="39">
        <f t="shared" si="19"/>
        <v>0</v>
      </c>
      <c r="X10" s="40">
        <f t="shared" si="19"/>
        <v>0</v>
      </c>
      <c r="Y10" s="39">
        <f t="shared" si="19"/>
        <v>0</v>
      </c>
      <c r="Z10" s="40">
        <f t="shared" si="19"/>
        <v>0</v>
      </c>
      <c r="AA10" s="39">
        <f t="shared" si="19"/>
        <v>0</v>
      </c>
      <c r="AB10" s="40">
        <f t="shared" si="19"/>
        <v>0</v>
      </c>
      <c r="AC10" s="39">
        <f t="shared" si="19"/>
        <v>0</v>
      </c>
      <c r="AD10" s="40">
        <f t="shared" si="19"/>
        <v>0</v>
      </c>
      <c r="AE10" s="137"/>
      <c r="AF10" s="138"/>
      <c r="AG10" s="140"/>
      <c r="AH10" s="41">
        <f>C10+E10+G10+I10+K10+M10+O10+Q10+S10+U10+W10+Y10+AA10+AC10</f>
        <v>0</v>
      </c>
      <c r="AI10" s="42">
        <f>D10+F10+H10+J10+L10+N10+P10+R10+T10+V10+X10+Z10+AB10+AD10</f>
        <v>0</v>
      </c>
      <c r="AJ10" s="43">
        <f>AH10-AI10</f>
        <v>0</v>
      </c>
      <c r="AK10" s="146"/>
      <c r="AL10" s="49"/>
      <c r="AM10" s="49"/>
      <c r="AN10" s="49"/>
      <c r="AO10" s="49"/>
      <c r="AP10" s="50">
        <f>VLOOKUP(AP9,rank,7)</f>
        <v>0</v>
      </c>
      <c r="AQ10" s="50">
        <f>VLOOKUP(AP9,rank,8)</f>
        <v>0</v>
      </c>
      <c r="AR10" s="50">
        <f>VLOOKUP(AR9,rank,7)</f>
        <v>0</v>
      </c>
      <c r="AS10" s="50">
        <f>VLOOKUP(AR9,rank,8)</f>
        <v>0</v>
      </c>
      <c r="AT10" s="50">
        <f>VLOOKUP(AT9,rank,7)</f>
        <v>0</v>
      </c>
      <c r="AU10" s="50">
        <f>VLOOKUP(AT9,rank,8)</f>
        <v>0</v>
      </c>
      <c r="AV10" s="50">
        <f>VLOOKUP(AV9,rank,7)</f>
        <v>0</v>
      </c>
      <c r="AW10" s="50">
        <f>VLOOKUP(AV9,rank,8)</f>
        <v>0</v>
      </c>
      <c r="AX10" s="50">
        <f>VLOOKUP(AX9,rank,7)</f>
        <v>0</v>
      </c>
      <c r="AY10" s="50">
        <f>VLOOKUP(AX9,rank,8)</f>
        <v>0</v>
      </c>
      <c r="AZ10" s="50">
        <f>VLOOKUP(AZ9,rank,7)</f>
        <v>0</v>
      </c>
      <c r="BA10" s="50">
        <f>VLOOKUP(AZ9,rank,8)</f>
        <v>0</v>
      </c>
      <c r="BB10" s="50">
        <f>VLOOKUP(BB9,rank,7)</f>
        <v>0</v>
      </c>
      <c r="BC10" s="50">
        <f>VLOOKUP(BB9,rank,8)</f>
        <v>0</v>
      </c>
      <c r="BD10" s="50">
        <f>VLOOKUP(BD9,rank,7)</f>
        <v>0</v>
      </c>
      <c r="BE10" s="50">
        <f>VLOOKUP(BD9,rank,8)</f>
        <v>0</v>
      </c>
      <c r="BF10" s="50">
        <f>VLOOKUP(BF9,rank,7)</f>
        <v>0</v>
      </c>
      <c r="BG10" s="50">
        <f>VLOOKUP(BF9,rank,8)</f>
        <v>0</v>
      </c>
      <c r="BH10" s="50">
        <f>VLOOKUP(BH9,rank,7)</f>
        <v>0</v>
      </c>
      <c r="BI10" s="50">
        <f>VLOOKUP(BH9,rank,8)</f>
        <v>0</v>
      </c>
      <c r="BJ10" s="50">
        <f>VLOOKUP(BJ9,rank,7)</f>
        <v>0</v>
      </c>
      <c r="BK10" s="50">
        <f>VLOOKUP(BJ9,rank,8)</f>
        <v>0</v>
      </c>
      <c r="BL10" s="50">
        <f>VLOOKUP(BL9,rank,7)</f>
        <v>0</v>
      </c>
      <c r="BM10" s="50">
        <f>VLOOKUP(BL9,rank,8)</f>
        <v>0</v>
      </c>
      <c r="BN10" s="50">
        <f>VLOOKUP(BN9,rank,7)</f>
        <v>0</v>
      </c>
      <c r="BO10" s="50">
        <f>VLOOKUP(BN9,rank,8)</f>
        <v>0</v>
      </c>
      <c r="BP10" s="50">
        <f>VLOOKUP(BP9,rank,7)</f>
        <v>0</v>
      </c>
      <c r="BQ10" s="50">
        <f>VLOOKUP(BP9,rank,8)</f>
        <v>0</v>
      </c>
    </row>
    <row r="11" spans="1:69" ht="15.75" x14ac:dyDescent="0.25">
      <c r="A11" s="32" t="str">
        <f>I3</f>
        <v>Lawrence</v>
      </c>
      <c r="B11" s="129">
        <f t="shared" ref="B11" si="20">AM11</f>
        <v>166</v>
      </c>
      <c r="C11" s="133">
        <f t="shared" ref="C11" si="21">IF(C12=3,1,0)</f>
        <v>0</v>
      </c>
      <c r="D11" s="134"/>
      <c r="E11" s="133">
        <f t="shared" ref="E11" si="22">IF(E12=3,1,0)</f>
        <v>0</v>
      </c>
      <c r="F11" s="134"/>
      <c r="G11" s="33"/>
      <c r="H11" s="34"/>
      <c r="I11" s="33"/>
      <c r="J11" s="34"/>
      <c r="K11" s="133">
        <f t="shared" si="0"/>
        <v>0</v>
      </c>
      <c r="L11" s="134"/>
      <c r="M11" s="133">
        <f t="shared" si="1"/>
        <v>0</v>
      </c>
      <c r="N11" s="134"/>
      <c r="O11" s="133">
        <f t="shared" si="0"/>
        <v>0</v>
      </c>
      <c r="P11" s="134"/>
      <c r="Q11" s="133">
        <f t="shared" si="1"/>
        <v>0</v>
      </c>
      <c r="R11" s="134"/>
      <c r="S11" s="133">
        <f t="shared" si="0"/>
        <v>0</v>
      </c>
      <c r="T11" s="134"/>
      <c r="U11" s="133">
        <f t="shared" si="1"/>
        <v>0</v>
      </c>
      <c r="V11" s="134"/>
      <c r="W11" s="133">
        <f t="shared" ref="W11:AA11" si="23">IF(W12=3,1,0)</f>
        <v>0</v>
      </c>
      <c r="X11" s="134"/>
      <c r="Y11" s="133">
        <f t="shared" ref="Y11:AC11" si="24">IF(Y12=3,1,0)</f>
        <v>0</v>
      </c>
      <c r="Z11" s="134"/>
      <c r="AA11" s="133">
        <f t="shared" si="23"/>
        <v>0</v>
      </c>
      <c r="AB11" s="134"/>
      <c r="AC11" s="133">
        <f t="shared" si="24"/>
        <v>0</v>
      </c>
      <c r="AD11" s="134"/>
      <c r="AE11" s="135">
        <f t="shared" ref="AE11" si="25">SUM(C11:AC11)</f>
        <v>0</v>
      </c>
      <c r="AF11" s="136"/>
      <c r="AG11" s="139"/>
      <c r="AH11" s="35"/>
      <c r="AI11" s="1"/>
      <c r="AJ11" s="2"/>
      <c r="AK11" s="145">
        <f t="shared" ref="AK11" si="26">RANK(AE11,AE11:AF38)</f>
        <v>1</v>
      </c>
      <c r="AL11" s="49" t="str">
        <f t="shared" ref="AL11" si="27">LEFT(AP11,6)</f>
        <v>GSYSM2</v>
      </c>
      <c r="AM11" s="49">
        <f>VLOOKUP(AL11,ranking,3)</f>
        <v>166</v>
      </c>
      <c r="AN11" s="49" t="str">
        <f>VLOOKUP(AL11,ranking,10)</f>
        <v>Lawrence</v>
      </c>
      <c r="AO11" s="49" t="str">
        <f>VLOOKUP(AL11,ranking,11)</f>
        <v>Stacey</v>
      </c>
      <c r="AP11" s="162" t="s">
        <v>200</v>
      </c>
      <c r="AQ11" s="162"/>
      <c r="AR11" s="162" t="s">
        <v>201</v>
      </c>
      <c r="AS11" s="162"/>
      <c r="AT11" s="162" t="s">
        <v>202</v>
      </c>
      <c r="AU11" s="162"/>
      <c r="AV11" s="162" t="s">
        <v>203</v>
      </c>
      <c r="AW11" s="162"/>
      <c r="AX11" s="162" t="s">
        <v>204</v>
      </c>
      <c r="AY11" s="162"/>
      <c r="AZ11" s="162" t="s">
        <v>205</v>
      </c>
      <c r="BA11" s="162"/>
      <c r="BB11" s="162" t="s">
        <v>206</v>
      </c>
      <c r="BC11" s="162"/>
      <c r="BD11" s="162" t="s">
        <v>207</v>
      </c>
      <c r="BE11" s="162"/>
      <c r="BF11" s="162" t="s">
        <v>208</v>
      </c>
      <c r="BG11" s="162"/>
      <c r="BH11" s="162" t="s">
        <v>209</v>
      </c>
      <c r="BI11" s="162"/>
      <c r="BJ11" s="162" t="s">
        <v>210</v>
      </c>
      <c r="BK11" s="162"/>
      <c r="BL11" s="162" t="s">
        <v>211</v>
      </c>
      <c r="BM11" s="162"/>
      <c r="BN11" s="162" t="s">
        <v>212</v>
      </c>
      <c r="BO11" s="162"/>
      <c r="BP11" s="162" t="s">
        <v>213</v>
      </c>
      <c r="BQ11" s="162"/>
    </row>
    <row r="12" spans="1:69" ht="12.6" customHeight="1" x14ac:dyDescent="0.2">
      <c r="A12" s="45" t="str">
        <f>I4</f>
        <v>Stacey</v>
      </c>
      <c r="B12" s="130"/>
      <c r="C12" s="39">
        <f>AP12</f>
        <v>0</v>
      </c>
      <c r="D12" s="40">
        <f>AQ12</f>
        <v>0</v>
      </c>
      <c r="E12" s="39">
        <f>AR12</f>
        <v>0</v>
      </c>
      <c r="F12" s="40">
        <f>AS12</f>
        <v>0</v>
      </c>
      <c r="G12" s="37"/>
      <c r="H12" s="38"/>
      <c r="I12" s="37"/>
      <c r="J12" s="38"/>
      <c r="K12" s="39">
        <f t="shared" ref="K12:AD12" si="28">AT12</f>
        <v>0</v>
      </c>
      <c r="L12" s="40">
        <f t="shared" si="28"/>
        <v>0</v>
      </c>
      <c r="M12" s="39">
        <f t="shared" si="28"/>
        <v>0</v>
      </c>
      <c r="N12" s="40">
        <f t="shared" si="28"/>
        <v>0</v>
      </c>
      <c r="O12" s="39">
        <f t="shared" si="28"/>
        <v>0</v>
      </c>
      <c r="P12" s="40">
        <f t="shared" si="28"/>
        <v>0</v>
      </c>
      <c r="Q12" s="39">
        <f t="shared" si="28"/>
        <v>0</v>
      </c>
      <c r="R12" s="40">
        <f t="shared" si="28"/>
        <v>0</v>
      </c>
      <c r="S12" s="39">
        <f t="shared" si="28"/>
        <v>0</v>
      </c>
      <c r="T12" s="40">
        <f t="shared" si="28"/>
        <v>0</v>
      </c>
      <c r="U12" s="39">
        <f t="shared" si="28"/>
        <v>0</v>
      </c>
      <c r="V12" s="40">
        <f t="shared" si="28"/>
        <v>0</v>
      </c>
      <c r="W12" s="39">
        <f t="shared" si="28"/>
        <v>0</v>
      </c>
      <c r="X12" s="40">
        <f t="shared" si="28"/>
        <v>0</v>
      </c>
      <c r="Y12" s="39">
        <f t="shared" si="28"/>
        <v>0</v>
      </c>
      <c r="Z12" s="40">
        <f t="shared" si="28"/>
        <v>0</v>
      </c>
      <c r="AA12" s="39">
        <f t="shared" si="28"/>
        <v>0</v>
      </c>
      <c r="AB12" s="40">
        <f t="shared" si="28"/>
        <v>0</v>
      </c>
      <c r="AC12" s="39">
        <f t="shared" si="28"/>
        <v>0</v>
      </c>
      <c r="AD12" s="40">
        <f t="shared" si="28"/>
        <v>0</v>
      </c>
      <c r="AE12" s="137"/>
      <c r="AF12" s="138"/>
      <c r="AG12" s="140"/>
      <c r="AH12" s="41">
        <f>C12+E12+G12+I12+K12+M12+O12+Q12+S12+U12+W12+Y12+AA12+AC12</f>
        <v>0</v>
      </c>
      <c r="AI12" s="42">
        <f>D12+F12+H12+J12+L12+N12+P12+R12+T12+V12+X12+Z12+AB12+AD12</f>
        <v>0</v>
      </c>
      <c r="AJ12" s="43">
        <f>AH12-AI12</f>
        <v>0</v>
      </c>
      <c r="AK12" s="146"/>
      <c r="AL12" s="49"/>
      <c r="AM12" s="49"/>
      <c r="AN12" s="49"/>
      <c r="AO12" s="49"/>
      <c r="AP12" s="50">
        <f>VLOOKUP(AP11,rank,7)</f>
        <v>0</v>
      </c>
      <c r="AQ12" s="50">
        <f>VLOOKUP(AP11,rank,8)</f>
        <v>0</v>
      </c>
      <c r="AR12" s="50">
        <f>VLOOKUP(AR11,rank,7)</f>
        <v>0</v>
      </c>
      <c r="AS12" s="50">
        <f>VLOOKUP(AR11,rank,8)</f>
        <v>0</v>
      </c>
      <c r="AT12" s="50">
        <f>VLOOKUP(AT11,rank,7)</f>
        <v>0</v>
      </c>
      <c r="AU12" s="50">
        <f>VLOOKUP(AT11,rank,8)</f>
        <v>0</v>
      </c>
      <c r="AV12" s="50">
        <f>VLOOKUP(AV11,rank,7)</f>
        <v>0</v>
      </c>
      <c r="AW12" s="50">
        <f>VLOOKUP(AV11,rank,8)</f>
        <v>0</v>
      </c>
      <c r="AX12" s="50">
        <f>VLOOKUP(AX11,rank,7)</f>
        <v>0</v>
      </c>
      <c r="AY12" s="50">
        <f>VLOOKUP(AX11,rank,8)</f>
        <v>0</v>
      </c>
      <c r="AZ12" s="50">
        <f>VLOOKUP(AZ11,rank,7)</f>
        <v>0</v>
      </c>
      <c r="BA12" s="50">
        <f>VLOOKUP(AZ11,rank,8)</f>
        <v>0</v>
      </c>
      <c r="BB12" s="50">
        <f>VLOOKUP(BB11,rank,7)</f>
        <v>0</v>
      </c>
      <c r="BC12" s="50">
        <f>VLOOKUP(BB11,rank,8)</f>
        <v>0</v>
      </c>
      <c r="BD12" s="50">
        <f>VLOOKUP(BD11,rank,7)</f>
        <v>0</v>
      </c>
      <c r="BE12" s="50">
        <f>VLOOKUP(BD11,rank,8)</f>
        <v>0</v>
      </c>
      <c r="BF12" s="50">
        <f>VLOOKUP(BF11,rank,7)</f>
        <v>0</v>
      </c>
      <c r="BG12" s="50">
        <f>VLOOKUP(BF11,rank,8)</f>
        <v>0</v>
      </c>
      <c r="BH12" s="50">
        <f>VLOOKUP(BH11,rank,7)</f>
        <v>0</v>
      </c>
      <c r="BI12" s="50">
        <f>VLOOKUP(BH11,rank,8)</f>
        <v>0</v>
      </c>
      <c r="BJ12" s="50">
        <f>VLOOKUP(BJ11,rank,7)</f>
        <v>0</v>
      </c>
      <c r="BK12" s="50">
        <f>VLOOKUP(BJ11,rank,8)</f>
        <v>0</v>
      </c>
      <c r="BL12" s="50">
        <f>VLOOKUP(BL11,rank,7)</f>
        <v>0</v>
      </c>
      <c r="BM12" s="50">
        <f>VLOOKUP(BL11,rank,8)</f>
        <v>0</v>
      </c>
      <c r="BN12" s="50">
        <f>VLOOKUP(BN11,rank,7)</f>
        <v>0</v>
      </c>
      <c r="BO12" s="50">
        <f>VLOOKUP(BN11,rank,8)</f>
        <v>0</v>
      </c>
      <c r="BP12" s="50">
        <f>VLOOKUP(BP11,rank,7)</f>
        <v>0</v>
      </c>
      <c r="BQ12" s="50">
        <f>VLOOKUP(BP11,rank,8)</f>
        <v>0</v>
      </c>
    </row>
    <row r="13" spans="1:69" ht="15.75" x14ac:dyDescent="0.25">
      <c r="A13" s="32" t="str">
        <f>K3</f>
        <v>Sam</v>
      </c>
      <c r="B13" s="129">
        <f t="shared" ref="B13" si="29">AM13</f>
        <v>101</v>
      </c>
      <c r="C13" s="133">
        <f t="shared" ref="C13:G13" si="30">IF(C14=3,1,0)</f>
        <v>0</v>
      </c>
      <c r="D13" s="134"/>
      <c r="E13" s="133">
        <f t="shared" ref="E13:I13" si="31">IF(E14=3,1,0)</f>
        <v>0</v>
      </c>
      <c r="F13" s="134"/>
      <c r="G13" s="133">
        <f t="shared" si="30"/>
        <v>0</v>
      </c>
      <c r="H13" s="134"/>
      <c r="I13" s="133">
        <f t="shared" si="31"/>
        <v>0</v>
      </c>
      <c r="J13" s="134"/>
      <c r="K13" s="33"/>
      <c r="L13" s="34"/>
      <c r="M13" s="33"/>
      <c r="N13" s="34"/>
      <c r="O13" s="133">
        <f t="shared" si="0"/>
        <v>0</v>
      </c>
      <c r="P13" s="134"/>
      <c r="Q13" s="133">
        <f t="shared" si="1"/>
        <v>0</v>
      </c>
      <c r="R13" s="134"/>
      <c r="S13" s="133">
        <f t="shared" si="0"/>
        <v>0</v>
      </c>
      <c r="T13" s="134"/>
      <c r="U13" s="133">
        <f t="shared" si="1"/>
        <v>0</v>
      </c>
      <c r="V13" s="134"/>
      <c r="W13" s="133">
        <f t="shared" ref="W13:AA13" si="32">IF(W14=3,1,0)</f>
        <v>0</v>
      </c>
      <c r="X13" s="134"/>
      <c r="Y13" s="133">
        <f t="shared" ref="Y13:AC13" si="33">IF(Y14=3,1,0)</f>
        <v>0</v>
      </c>
      <c r="Z13" s="134"/>
      <c r="AA13" s="133">
        <f t="shared" si="32"/>
        <v>0</v>
      </c>
      <c r="AB13" s="134"/>
      <c r="AC13" s="133">
        <f t="shared" si="33"/>
        <v>0</v>
      </c>
      <c r="AD13" s="134"/>
      <c r="AE13" s="135">
        <f t="shared" ref="AE13" si="34">SUM(C13:AC13)</f>
        <v>0</v>
      </c>
      <c r="AF13" s="136"/>
      <c r="AG13" s="139"/>
      <c r="AH13" s="35"/>
      <c r="AI13" s="1"/>
      <c r="AJ13" s="2"/>
      <c r="AK13" s="145">
        <f t="shared" ref="AK13" si="35">RANK(AE13,AE13:AF40)</f>
        <v>1</v>
      </c>
      <c r="AL13" s="49" t="str">
        <f t="shared" ref="AL13" si="36">LEFT(AP13,6)</f>
        <v>IOMSM1</v>
      </c>
      <c r="AM13" s="49">
        <f>VLOOKUP(AL13,ranking,3)</f>
        <v>101</v>
      </c>
      <c r="AN13" s="49" t="str">
        <f>VLOOKUP(AL13,ranking,10)</f>
        <v>Sam</v>
      </c>
      <c r="AO13" s="49" t="str">
        <f>VLOOKUP(AL13,ranking,11)</f>
        <v>Bailey</v>
      </c>
      <c r="AP13" s="162" t="s">
        <v>214</v>
      </c>
      <c r="AQ13" s="162"/>
      <c r="AR13" s="162" t="s">
        <v>215</v>
      </c>
      <c r="AS13" s="162"/>
      <c r="AT13" s="162" t="s">
        <v>216</v>
      </c>
      <c r="AU13" s="162"/>
      <c r="AV13" s="162" t="s">
        <v>215</v>
      </c>
      <c r="AW13" s="162"/>
      <c r="AX13" s="162" t="s">
        <v>217</v>
      </c>
      <c r="AY13" s="162"/>
      <c r="AZ13" s="162" t="s">
        <v>218</v>
      </c>
      <c r="BA13" s="162"/>
      <c r="BB13" s="162" t="s">
        <v>219</v>
      </c>
      <c r="BC13" s="162"/>
      <c r="BD13" s="162" t="s">
        <v>220</v>
      </c>
      <c r="BE13" s="162"/>
      <c r="BF13" s="162" t="s">
        <v>221</v>
      </c>
      <c r="BG13" s="162"/>
      <c r="BH13" s="162" t="s">
        <v>222</v>
      </c>
      <c r="BI13" s="162"/>
      <c r="BJ13" s="162" t="s">
        <v>223</v>
      </c>
      <c r="BK13" s="162"/>
      <c r="BL13" s="162" t="s">
        <v>224</v>
      </c>
      <c r="BM13" s="162"/>
      <c r="BN13" s="162" t="s">
        <v>225</v>
      </c>
      <c r="BO13" s="162"/>
      <c r="BP13" s="162" t="s">
        <v>226</v>
      </c>
      <c r="BQ13" s="162"/>
    </row>
    <row r="14" spans="1:69" ht="12.6" customHeight="1" x14ac:dyDescent="0.2">
      <c r="A14" s="45" t="str">
        <f>K4</f>
        <v>Bailey</v>
      </c>
      <c r="B14" s="130"/>
      <c r="C14" s="39">
        <f t="shared" ref="C14:J14" si="37">AP14</f>
        <v>0</v>
      </c>
      <c r="D14" s="40">
        <f t="shared" si="37"/>
        <v>0</v>
      </c>
      <c r="E14" s="39">
        <f t="shared" si="37"/>
        <v>0</v>
      </c>
      <c r="F14" s="40">
        <f t="shared" si="37"/>
        <v>0</v>
      </c>
      <c r="G14" s="39">
        <f t="shared" si="37"/>
        <v>0</v>
      </c>
      <c r="H14" s="40">
        <f t="shared" si="37"/>
        <v>0</v>
      </c>
      <c r="I14" s="39">
        <f t="shared" si="37"/>
        <v>0</v>
      </c>
      <c r="J14" s="40">
        <f t="shared" si="37"/>
        <v>0</v>
      </c>
      <c r="K14" s="37"/>
      <c r="L14" s="38"/>
      <c r="M14" s="37"/>
      <c r="N14" s="38"/>
      <c r="O14" s="39">
        <f t="shared" ref="O14:AD14" si="38">AX14</f>
        <v>0</v>
      </c>
      <c r="P14" s="40">
        <f t="shared" si="38"/>
        <v>0</v>
      </c>
      <c r="Q14" s="39">
        <f t="shared" si="38"/>
        <v>0</v>
      </c>
      <c r="R14" s="40">
        <f t="shared" si="38"/>
        <v>0</v>
      </c>
      <c r="S14" s="39">
        <f t="shared" si="38"/>
        <v>0</v>
      </c>
      <c r="T14" s="40">
        <f t="shared" si="38"/>
        <v>0</v>
      </c>
      <c r="U14" s="39">
        <f t="shared" si="38"/>
        <v>0</v>
      </c>
      <c r="V14" s="40">
        <f t="shared" si="38"/>
        <v>0</v>
      </c>
      <c r="W14" s="39">
        <f t="shared" si="38"/>
        <v>0</v>
      </c>
      <c r="X14" s="40">
        <f t="shared" si="38"/>
        <v>0</v>
      </c>
      <c r="Y14" s="39">
        <f t="shared" si="38"/>
        <v>0</v>
      </c>
      <c r="Z14" s="40">
        <f t="shared" si="38"/>
        <v>0</v>
      </c>
      <c r="AA14" s="39">
        <f t="shared" si="38"/>
        <v>0</v>
      </c>
      <c r="AB14" s="40">
        <f t="shared" si="38"/>
        <v>0</v>
      </c>
      <c r="AC14" s="39">
        <f t="shared" si="38"/>
        <v>0</v>
      </c>
      <c r="AD14" s="40">
        <f t="shared" si="38"/>
        <v>0</v>
      </c>
      <c r="AE14" s="137"/>
      <c r="AF14" s="138"/>
      <c r="AG14" s="140"/>
      <c r="AH14" s="41">
        <f>C14+E14+G14+I14+K14+M14+O14+Q14+S14+U14+W14+Y14+AA14+AC14</f>
        <v>0</v>
      </c>
      <c r="AI14" s="42">
        <f>D14+F14+H14+J14+L14+N14+P14+R14+T14+V14+X14+Z14+AB14+AD14</f>
        <v>0</v>
      </c>
      <c r="AJ14" s="43">
        <f>AH14-AI14</f>
        <v>0</v>
      </c>
      <c r="AK14" s="146"/>
      <c r="AL14" s="49"/>
      <c r="AM14" s="49"/>
      <c r="AN14" s="49"/>
      <c r="AO14" s="49"/>
      <c r="AP14" s="50">
        <f>VLOOKUP(AP13,rank,7)</f>
        <v>0</v>
      </c>
      <c r="AQ14" s="50">
        <f>VLOOKUP(AP13,rank,8)</f>
        <v>0</v>
      </c>
      <c r="AR14" s="50">
        <f>VLOOKUP(AR13,rank,7)</f>
        <v>0</v>
      </c>
      <c r="AS14" s="50">
        <f>VLOOKUP(AR13,rank,8)</f>
        <v>0</v>
      </c>
      <c r="AT14" s="50">
        <f>VLOOKUP(AT13,rank,7)</f>
        <v>0</v>
      </c>
      <c r="AU14" s="50">
        <f>VLOOKUP(AT13,rank,8)</f>
        <v>0</v>
      </c>
      <c r="AV14" s="50">
        <f>VLOOKUP(AV13,rank,7)</f>
        <v>0</v>
      </c>
      <c r="AW14" s="50">
        <f>VLOOKUP(AV13,rank,8)</f>
        <v>0</v>
      </c>
      <c r="AX14" s="50">
        <f>VLOOKUP(AX13,rank,7)</f>
        <v>0</v>
      </c>
      <c r="AY14" s="50">
        <f>VLOOKUP(AX13,rank,8)</f>
        <v>0</v>
      </c>
      <c r="AZ14" s="50">
        <f>VLOOKUP(AZ13,rank,7)</f>
        <v>0</v>
      </c>
      <c r="BA14" s="50">
        <f>VLOOKUP(AZ13,rank,8)</f>
        <v>0</v>
      </c>
      <c r="BB14" s="50">
        <f>VLOOKUP(BB13,rank,7)</f>
        <v>0</v>
      </c>
      <c r="BC14" s="50">
        <f>VLOOKUP(BB13,rank,8)</f>
        <v>0</v>
      </c>
      <c r="BD14" s="50">
        <f>VLOOKUP(BD13,rank,7)</f>
        <v>0</v>
      </c>
      <c r="BE14" s="50">
        <f>VLOOKUP(BD13,rank,8)</f>
        <v>0</v>
      </c>
      <c r="BF14" s="50">
        <f>VLOOKUP(BF13,rank,7)</f>
        <v>0</v>
      </c>
      <c r="BG14" s="50">
        <f>VLOOKUP(BF13,rank,8)</f>
        <v>0</v>
      </c>
      <c r="BH14" s="50">
        <f>VLOOKUP(BH13,rank,7)</f>
        <v>0</v>
      </c>
      <c r="BI14" s="50">
        <f>VLOOKUP(BH13,rank,8)</f>
        <v>0</v>
      </c>
      <c r="BJ14" s="50">
        <f>VLOOKUP(BJ13,rank,7)</f>
        <v>0</v>
      </c>
      <c r="BK14" s="50">
        <f>VLOOKUP(BJ13,rank,8)</f>
        <v>0</v>
      </c>
      <c r="BL14" s="50">
        <f>VLOOKUP(BL13,rank,7)</f>
        <v>0</v>
      </c>
      <c r="BM14" s="50">
        <f>VLOOKUP(BL13,rank,8)</f>
        <v>0</v>
      </c>
      <c r="BN14" s="50">
        <f>VLOOKUP(BN13,rank,7)</f>
        <v>0</v>
      </c>
      <c r="BO14" s="50">
        <f>VLOOKUP(BN13,rank,8)</f>
        <v>0</v>
      </c>
      <c r="BP14" s="50">
        <f>VLOOKUP(BP13,rank,7)</f>
        <v>0</v>
      </c>
      <c r="BQ14" s="50">
        <f>VLOOKUP(BP13,rank,8)</f>
        <v>0</v>
      </c>
    </row>
    <row r="15" spans="1:69" ht="15.75" x14ac:dyDescent="0.25">
      <c r="A15" s="32" t="str">
        <f>M3</f>
        <v>Sean</v>
      </c>
      <c r="B15" s="129">
        <f t="shared" ref="B15" si="39">AM15</f>
        <v>102</v>
      </c>
      <c r="C15" s="133">
        <f t="shared" ref="C15:G15" si="40">IF(C16=3,1,0)</f>
        <v>0</v>
      </c>
      <c r="D15" s="134"/>
      <c r="E15" s="133">
        <f t="shared" ref="E15:I15" si="41">IF(E16=3,1,0)</f>
        <v>0</v>
      </c>
      <c r="F15" s="134"/>
      <c r="G15" s="133">
        <f t="shared" si="40"/>
        <v>0</v>
      </c>
      <c r="H15" s="134"/>
      <c r="I15" s="133">
        <f t="shared" si="41"/>
        <v>0</v>
      </c>
      <c r="J15" s="134"/>
      <c r="K15" s="33"/>
      <c r="L15" s="34"/>
      <c r="M15" s="33"/>
      <c r="N15" s="34"/>
      <c r="O15" s="133">
        <f t="shared" si="0"/>
        <v>0</v>
      </c>
      <c r="P15" s="134"/>
      <c r="Q15" s="133">
        <f t="shared" si="1"/>
        <v>0</v>
      </c>
      <c r="R15" s="134"/>
      <c r="S15" s="133">
        <f t="shared" si="0"/>
        <v>0</v>
      </c>
      <c r="T15" s="134"/>
      <c r="U15" s="133">
        <f t="shared" si="1"/>
        <v>0</v>
      </c>
      <c r="V15" s="134"/>
      <c r="W15" s="133">
        <f t="shared" ref="W15:AA15" si="42">IF(W16=3,1,0)</f>
        <v>0</v>
      </c>
      <c r="X15" s="134"/>
      <c r="Y15" s="133">
        <f t="shared" ref="Y15:AC15" si="43">IF(Y16=3,1,0)</f>
        <v>0</v>
      </c>
      <c r="Z15" s="134"/>
      <c r="AA15" s="133">
        <f t="shared" si="42"/>
        <v>0</v>
      </c>
      <c r="AB15" s="134"/>
      <c r="AC15" s="133">
        <f t="shared" si="43"/>
        <v>0</v>
      </c>
      <c r="AD15" s="134"/>
      <c r="AE15" s="135">
        <f t="shared" ref="AE15" si="44">SUM(C15:AC15)</f>
        <v>0</v>
      </c>
      <c r="AF15" s="136"/>
      <c r="AG15" s="139"/>
      <c r="AH15" s="35"/>
      <c r="AI15" s="1"/>
      <c r="AJ15" s="2"/>
      <c r="AK15" s="145">
        <f t="shared" ref="AK15" si="45">RANK(AE15,AE15:AF42)</f>
        <v>1</v>
      </c>
      <c r="AL15" s="49" t="str">
        <f t="shared" ref="AL15:AL31" si="46">LEFT(AP15,6)</f>
        <v>IOMSM2</v>
      </c>
      <c r="AM15" s="49">
        <f>VLOOKUP(AL15,ranking,3)</f>
        <v>102</v>
      </c>
      <c r="AN15" s="49" t="str">
        <f>VLOOKUP(AL15,ranking,10)</f>
        <v>Sean</v>
      </c>
      <c r="AO15" s="49" t="str">
        <f>VLOOKUP(AL15,ranking,11)</f>
        <v>Drewry</v>
      </c>
      <c r="AP15" s="162" t="s">
        <v>227</v>
      </c>
      <c r="AQ15" s="162"/>
      <c r="AR15" s="162" t="s">
        <v>228</v>
      </c>
      <c r="AS15" s="162"/>
      <c r="AT15" s="162" t="s">
        <v>229</v>
      </c>
      <c r="AU15" s="162"/>
      <c r="AV15" s="162" t="s">
        <v>230</v>
      </c>
      <c r="AW15" s="162"/>
      <c r="AX15" s="162" t="s">
        <v>231</v>
      </c>
      <c r="AY15" s="162"/>
      <c r="AZ15" s="162" t="s">
        <v>232</v>
      </c>
      <c r="BA15" s="162"/>
      <c r="BB15" s="162" t="s">
        <v>233</v>
      </c>
      <c r="BC15" s="162"/>
      <c r="BD15" s="162" t="s">
        <v>234</v>
      </c>
      <c r="BE15" s="162"/>
      <c r="BF15" s="162" t="s">
        <v>235</v>
      </c>
      <c r="BG15" s="162"/>
      <c r="BH15" s="162" t="s">
        <v>236</v>
      </c>
      <c r="BI15" s="162"/>
      <c r="BJ15" s="162" t="s">
        <v>237</v>
      </c>
      <c r="BK15" s="162"/>
      <c r="BL15" s="162" t="s">
        <v>238</v>
      </c>
      <c r="BM15" s="162"/>
      <c r="BN15" s="162" t="s">
        <v>239</v>
      </c>
      <c r="BO15" s="162"/>
      <c r="BP15" s="162" t="s">
        <v>240</v>
      </c>
      <c r="BQ15" s="162"/>
    </row>
    <row r="16" spans="1:69" ht="12.6" customHeight="1" x14ac:dyDescent="0.2">
      <c r="A16" s="45" t="str">
        <f>M4</f>
        <v>Drewry</v>
      </c>
      <c r="B16" s="130"/>
      <c r="C16" s="39">
        <f t="shared" ref="C16:J16" si="47">AP16</f>
        <v>0</v>
      </c>
      <c r="D16" s="40">
        <f t="shared" si="47"/>
        <v>0</v>
      </c>
      <c r="E16" s="39">
        <f t="shared" si="47"/>
        <v>0</v>
      </c>
      <c r="F16" s="40">
        <f t="shared" si="47"/>
        <v>0</v>
      </c>
      <c r="G16" s="39">
        <f t="shared" si="47"/>
        <v>0</v>
      </c>
      <c r="H16" s="40">
        <f t="shared" si="47"/>
        <v>0</v>
      </c>
      <c r="I16" s="39">
        <f t="shared" si="47"/>
        <v>0</v>
      </c>
      <c r="J16" s="40">
        <f t="shared" si="47"/>
        <v>0</v>
      </c>
      <c r="K16" s="37"/>
      <c r="L16" s="38"/>
      <c r="M16" s="37"/>
      <c r="N16" s="38"/>
      <c r="O16" s="39">
        <f t="shared" ref="O16:AD16" si="48">AX16</f>
        <v>0</v>
      </c>
      <c r="P16" s="40">
        <f t="shared" si="48"/>
        <v>0</v>
      </c>
      <c r="Q16" s="39">
        <f t="shared" si="48"/>
        <v>0</v>
      </c>
      <c r="R16" s="40">
        <f t="shared" si="48"/>
        <v>0</v>
      </c>
      <c r="S16" s="39">
        <f t="shared" si="48"/>
        <v>0</v>
      </c>
      <c r="T16" s="40">
        <f t="shared" si="48"/>
        <v>0</v>
      </c>
      <c r="U16" s="39">
        <f t="shared" si="48"/>
        <v>0</v>
      </c>
      <c r="V16" s="40">
        <f t="shared" si="48"/>
        <v>0</v>
      </c>
      <c r="W16" s="39">
        <f t="shared" si="48"/>
        <v>0</v>
      </c>
      <c r="X16" s="40">
        <f t="shared" si="48"/>
        <v>0</v>
      </c>
      <c r="Y16" s="39">
        <f t="shared" si="48"/>
        <v>0</v>
      </c>
      <c r="Z16" s="40">
        <f t="shared" si="48"/>
        <v>0</v>
      </c>
      <c r="AA16" s="39">
        <f t="shared" si="48"/>
        <v>0</v>
      </c>
      <c r="AB16" s="40">
        <f t="shared" si="48"/>
        <v>0</v>
      </c>
      <c r="AC16" s="39">
        <f t="shared" si="48"/>
        <v>0</v>
      </c>
      <c r="AD16" s="40">
        <f t="shared" si="48"/>
        <v>0</v>
      </c>
      <c r="AE16" s="137"/>
      <c r="AF16" s="138"/>
      <c r="AG16" s="140"/>
      <c r="AH16" s="41">
        <f>C16+E16+G16+I16+K16+M16+O16+Q16+S16+U16+W16+Y16+AA16+AC16</f>
        <v>0</v>
      </c>
      <c r="AI16" s="42">
        <f>D16+F16+H16+J16+L16+N16+P16+R16+T16+V16+X16+Z16+AB16+AD16</f>
        <v>0</v>
      </c>
      <c r="AJ16" s="43">
        <f>AH16-AI16</f>
        <v>0</v>
      </c>
      <c r="AK16" s="146"/>
      <c r="AL16" s="49"/>
      <c r="AM16" s="49"/>
      <c r="AN16" s="49"/>
      <c r="AO16" s="49"/>
      <c r="AP16" s="50">
        <f>VLOOKUP(AP15,rank,7)</f>
        <v>0</v>
      </c>
      <c r="AQ16" s="50">
        <f>VLOOKUP(AP15,rank,8)</f>
        <v>0</v>
      </c>
      <c r="AR16" s="50">
        <f>VLOOKUP(AR15,rank,7)</f>
        <v>0</v>
      </c>
      <c r="AS16" s="50">
        <f>VLOOKUP(AR15,rank,8)</f>
        <v>0</v>
      </c>
      <c r="AT16" s="50">
        <f>VLOOKUP(AT15,rank,7)</f>
        <v>0</v>
      </c>
      <c r="AU16" s="50">
        <f>VLOOKUP(AT15,rank,8)</f>
        <v>0</v>
      </c>
      <c r="AV16" s="50">
        <f>VLOOKUP(AV15,rank,7)</f>
        <v>0</v>
      </c>
      <c r="AW16" s="50">
        <f>VLOOKUP(AV15,rank,8)</f>
        <v>0</v>
      </c>
      <c r="AX16" s="50">
        <f>VLOOKUP(AX15,rank,7)</f>
        <v>0</v>
      </c>
      <c r="AY16" s="50">
        <f>VLOOKUP(AX15,rank,8)</f>
        <v>0</v>
      </c>
      <c r="AZ16" s="50">
        <f>VLOOKUP(AZ15,rank,7)</f>
        <v>0</v>
      </c>
      <c r="BA16" s="50">
        <f>VLOOKUP(AZ15,rank,8)</f>
        <v>0</v>
      </c>
      <c r="BB16" s="50">
        <f>VLOOKUP(BB15,rank,7)</f>
        <v>0</v>
      </c>
      <c r="BC16" s="50">
        <f>VLOOKUP(BB15,rank,8)</f>
        <v>0</v>
      </c>
      <c r="BD16" s="50">
        <f>VLOOKUP(BD15,rank,7)</f>
        <v>0</v>
      </c>
      <c r="BE16" s="50">
        <f>VLOOKUP(BD15,rank,8)</f>
        <v>0</v>
      </c>
      <c r="BF16" s="50">
        <f>VLOOKUP(BF15,rank,7)</f>
        <v>0</v>
      </c>
      <c r="BG16" s="50">
        <f>VLOOKUP(BF15,rank,8)</f>
        <v>0</v>
      </c>
      <c r="BH16" s="50">
        <f>VLOOKUP(BH15,rank,7)</f>
        <v>0</v>
      </c>
      <c r="BI16" s="50">
        <f>VLOOKUP(BH15,rank,8)</f>
        <v>0</v>
      </c>
      <c r="BJ16" s="50">
        <f>VLOOKUP(BJ15,rank,7)</f>
        <v>0</v>
      </c>
      <c r="BK16" s="50">
        <f>VLOOKUP(BJ15,rank,8)</f>
        <v>0</v>
      </c>
      <c r="BL16" s="50">
        <f>VLOOKUP(BL15,rank,7)</f>
        <v>0</v>
      </c>
      <c r="BM16" s="50">
        <f>VLOOKUP(BL15,rank,8)</f>
        <v>0</v>
      </c>
      <c r="BN16" s="50">
        <f>VLOOKUP(BN15,rank,7)</f>
        <v>0</v>
      </c>
      <c r="BO16" s="50">
        <f>VLOOKUP(BN15,rank,8)</f>
        <v>0</v>
      </c>
      <c r="BP16" s="50">
        <f>VLOOKUP(BP15,rank,7)</f>
        <v>0</v>
      </c>
      <c r="BQ16" s="50">
        <f>VLOOKUP(BP15,rank,8)</f>
        <v>0</v>
      </c>
    </row>
    <row r="17" spans="1:69" ht="15.75" x14ac:dyDescent="0.25">
      <c r="A17" s="32" t="str">
        <f>O3</f>
        <v>Thomas</v>
      </c>
      <c r="B17" s="129">
        <f t="shared" ref="B17" si="49">AM17</f>
        <v>125</v>
      </c>
      <c r="C17" s="133">
        <f t="shared" ref="C17:K17" si="50">IF(C18=3,1,0)</f>
        <v>0</v>
      </c>
      <c r="D17" s="134"/>
      <c r="E17" s="133">
        <f t="shared" ref="E17:M17" si="51">IF(E18=3,1,0)</f>
        <v>0</v>
      </c>
      <c r="F17" s="134"/>
      <c r="G17" s="133">
        <f t="shared" si="50"/>
        <v>0</v>
      </c>
      <c r="H17" s="134"/>
      <c r="I17" s="133">
        <f t="shared" si="51"/>
        <v>0</v>
      </c>
      <c r="J17" s="134"/>
      <c r="K17" s="133">
        <f t="shared" si="50"/>
        <v>0</v>
      </c>
      <c r="L17" s="134"/>
      <c r="M17" s="133">
        <f t="shared" si="51"/>
        <v>0</v>
      </c>
      <c r="N17" s="134"/>
      <c r="O17" s="33"/>
      <c r="P17" s="34"/>
      <c r="Q17" s="33"/>
      <c r="R17" s="34"/>
      <c r="S17" s="133">
        <f t="shared" si="0"/>
        <v>0</v>
      </c>
      <c r="T17" s="134"/>
      <c r="U17" s="133">
        <f t="shared" si="1"/>
        <v>0</v>
      </c>
      <c r="V17" s="134"/>
      <c r="W17" s="133">
        <f t="shared" ref="W17:AA17" si="52">IF(W18=3,1,0)</f>
        <v>0</v>
      </c>
      <c r="X17" s="134"/>
      <c r="Y17" s="133">
        <f t="shared" ref="Y17:AC17" si="53">IF(Y18=3,1,0)</f>
        <v>0</v>
      </c>
      <c r="Z17" s="134"/>
      <c r="AA17" s="133">
        <f t="shared" si="52"/>
        <v>0</v>
      </c>
      <c r="AB17" s="134"/>
      <c r="AC17" s="133">
        <f t="shared" si="53"/>
        <v>0</v>
      </c>
      <c r="AD17" s="134"/>
      <c r="AE17" s="135">
        <f t="shared" ref="AE17" si="54">SUM(C17:AC17)</f>
        <v>0</v>
      </c>
      <c r="AF17" s="136"/>
      <c r="AG17" s="139"/>
      <c r="AH17" s="35"/>
      <c r="AI17" s="1"/>
      <c r="AJ17" s="2"/>
      <c r="AK17" s="145">
        <f t="shared" ref="AK17" si="55">RANK(AE17,AE17:AF44)</f>
        <v>1</v>
      </c>
      <c r="AL17" s="49" t="str">
        <f t="shared" si="46"/>
        <v>IRESM1</v>
      </c>
      <c r="AM17" s="49">
        <f>VLOOKUP(AL17,ranking,3)</f>
        <v>125</v>
      </c>
      <c r="AN17" s="49" t="str">
        <f>VLOOKUP(AL17,ranking,10)</f>
        <v>Thomas</v>
      </c>
      <c r="AO17" s="49" t="str">
        <f>VLOOKUP(AL17,ranking,11)</f>
        <v>Earley</v>
      </c>
      <c r="AP17" s="162" t="s">
        <v>241</v>
      </c>
      <c r="AQ17" s="162"/>
      <c r="AR17" s="162" t="s">
        <v>242</v>
      </c>
      <c r="AS17" s="162"/>
      <c r="AT17" s="162" t="s">
        <v>243</v>
      </c>
      <c r="AU17" s="162"/>
      <c r="AV17" s="162" t="s">
        <v>244</v>
      </c>
      <c r="AW17" s="162"/>
      <c r="AX17" s="162" t="s">
        <v>245</v>
      </c>
      <c r="AY17" s="162"/>
      <c r="AZ17" s="162" t="s">
        <v>246</v>
      </c>
      <c r="BA17" s="162"/>
      <c r="BB17" s="162" t="s">
        <v>247</v>
      </c>
      <c r="BC17" s="162"/>
      <c r="BD17" s="162" t="s">
        <v>248</v>
      </c>
      <c r="BE17" s="162"/>
      <c r="BF17" s="162" t="s">
        <v>249</v>
      </c>
      <c r="BG17" s="162"/>
      <c r="BH17" s="162" t="s">
        <v>250</v>
      </c>
      <c r="BI17" s="162"/>
      <c r="BJ17" s="162" t="s">
        <v>251</v>
      </c>
      <c r="BK17" s="162"/>
      <c r="BL17" s="162" t="s">
        <v>252</v>
      </c>
      <c r="BM17" s="162"/>
      <c r="BN17" s="162" t="s">
        <v>253</v>
      </c>
      <c r="BO17" s="162"/>
      <c r="BP17" s="162" t="s">
        <v>254</v>
      </c>
      <c r="BQ17" s="162"/>
    </row>
    <row r="18" spans="1:69" ht="12.6" customHeight="1" x14ac:dyDescent="0.2">
      <c r="A18" s="45" t="str">
        <f>O4</f>
        <v>Earley</v>
      </c>
      <c r="B18" s="130"/>
      <c r="C18" s="39">
        <f t="shared" ref="C18:N18" si="56">AP18</f>
        <v>0</v>
      </c>
      <c r="D18" s="40">
        <f t="shared" si="56"/>
        <v>0</v>
      </c>
      <c r="E18" s="39">
        <f t="shared" si="56"/>
        <v>0</v>
      </c>
      <c r="F18" s="40">
        <f t="shared" si="56"/>
        <v>0</v>
      </c>
      <c r="G18" s="39">
        <f t="shared" si="56"/>
        <v>0</v>
      </c>
      <c r="H18" s="40">
        <f t="shared" si="56"/>
        <v>0</v>
      </c>
      <c r="I18" s="39">
        <f t="shared" si="56"/>
        <v>0</v>
      </c>
      <c r="J18" s="40">
        <f t="shared" si="56"/>
        <v>0</v>
      </c>
      <c r="K18" s="39">
        <f t="shared" si="56"/>
        <v>0</v>
      </c>
      <c r="L18" s="40">
        <f t="shared" si="56"/>
        <v>0</v>
      </c>
      <c r="M18" s="39">
        <f t="shared" si="56"/>
        <v>0</v>
      </c>
      <c r="N18" s="40">
        <f t="shared" si="56"/>
        <v>0</v>
      </c>
      <c r="O18" s="37"/>
      <c r="P18" s="38"/>
      <c r="Q18" s="37"/>
      <c r="R18" s="38"/>
      <c r="S18" s="39">
        <f t="shared" ref="S18:AD18" si="57">BB18</f>
        <v>0</v>
      </c>
      <c r="T18" s="40">
        <f t="shared" si="57"/>
        <v>0</v>
      </c>
      <c r="U18" s="39">
        <f t="shared" si="57"/>
        <v>0</v>
      </c>
      <c r="V18" s="40">
        <f t="shared" si="57"/>
        <v>0</v>
      </c>
      <c r="W18" s="39">
        <f t="shared" si="57"/>
        <v>0</v>
      </c>
      <c r="X18" s="40">
        <f t="shared" si="57"/>
        <v>0</v>
      </c>
      <c r="Y18" s="39">
        <f t="shared" si="57"/>
        <v>0</v>
      </c>
      <c r="Z18" s="40">
        <f t="shared" si="57"/>
        <v>0</v>
      </c>
      <c r="AA18" s="39">
        <f t="shared" si="57"/>
        <v>0</v>
      </c>
      <c r="AB18" s="40">
        <f t="shared" si="57"/>
        <v>0</v>
      </c>
      <c r="AC18" s="39">
        <f t="shared" si="57"/>
        <v>0</v>
      </c>
      <c r="AD18" s="40">
        <f t="shared" si="57"/>
        <v>0</v>
      </c>
      <c r="AE18" s="137"/>
      <c r="AF18" s="138"/>
      <c r="AG18" s="140"/>
      <c r="AH18" s="41">
        <f>C18+E18+G18+I18+K18+M18+O18+Q18+S18+U18+W18+Y18+AA18+AC18</f>
        <v>0</v>
      </c>
      <c r="AI18" s="42">
        <f>D18+F18+H18+J18+L18+N18+P18+R18+T18+V18+X18+Z18+AB18+AD18</f>
        <v>0</v>
      </c>
      <c r="AJ18" s="43">
        <f>AH18-AI18</f>
        <v>0</v>
      </c>
      <c r="AK18" s="146"/>
      <c r="AL18" s="49"/>
      <c r="AM18" s="49"/>
      <c r="AN18" s="49"/>
      <c r="AO18" s="49"/>
      <c r="AP18" s="50">
        <f>VLOOKUP(AP17,rank,7)</f>
        <v>0</v>
      </c>
      <c r="AQ18" s="50">
        <f>VLOOKUP(AP17,rank,8)</f>
        <v>0</v>
      </c>
      <c r="AR18" s="50">
        <f>VLOOKUP(AR17,rank,7)</f>
        <v>0</v>
      </c>
      <c r="AS18" s="50">
        <f>VLOOKUP(AR17,rank,8)</f>
        <v>0</v>
      </c>
      <c r="AT18" s="50">
        <f>VLOOKUP(AT17,rank,7)</f>
        <v>0</v>
      </c>
      <c r="AU18" s="50">
        <f>VLOOKUP(AT17,rank,8)</f>
        <v>0</v>
      </c>
      <c r="AV18" s="50">
        <f>VLOOKUP(AV17,rank,7)</f>
        <v>0</v>
      </c>
      <c r="AW18" s="50">
        <f>VLOOKUP(AV17,rank,8)</f>
        <v>0</v>
      </c>
      <c r="AX18" s="50">
        <f>VLOOKUP(AX17,rank,7)</f>
        <v>0</v>
      </c>
      <c r="AY18" s="50">
        <f>VLOOKUP(AX17,rank,8)</f>
        <v>0</v>
      </c>
      <c r="AZ18" s="50">
        <f>VLOOKUP(AZ17,rank,7)</f>
        <v>0</v>
      </c>
      <c r="BA18" s="50">
        <f>VLOOKUP(AZ17,rank,8)</f>
        <v>0</v>
      </c>
      <c r="BB18" s="50">
        <f>VLOOKUP(BB17,rank,7)</f>
        <v>0</v>
      </c>
      <c r="BC18" s="50">
        <f>VLOOKUP(BB17,rank,8)</f>
        <v>0</v>
      </c>
      <c r="BD18" s="50">
        <f>VLOOKUP(BD17,rank,7)</f>
        <v>0</v>
      </c>
      <c r="BE18" s="50">
        <f>VLOOKUP(BD17,rank,8)</f>
        <v>0</v>
      </c>
      <c r="BF18" s="50">
        <f>VLOOKUP(BF17,rank,7)</f>
        <v>0</v>
      </c>
      <c r="BG18" s="50">
        <f>VLOOKUP(BF17,rank,8)</f>
        <v>0</v>
      </c>
      <c r="BH18" s="50">
        <f>VLOOKUP(BH17,rank,7)</f>
        <v>0</v>
      </c>
      <c r="BI18" s="50">
        <f>VLOOKUP(BH17,rank,8)</f>
        <v>0</v>
      </c>
      <c r="BJ18" s="50">
        <f>VLOOKUP(BJ17,rank,7)</f>
        <v>0</v>
      </c>
      <c r="BK18" s="50">
        <f>VLOOKUP(BJ17,rank,8)</f>
        <v>0</v>
      </c>
      <c r="BL18" s="50">
        <f>VLOOKUP(BL17,rank,7)</f>
        <v>0</v>
      </c>
      <c r="BM18" s="50">
        <f>VLOOKUP(BL17,rank,8)</f>
        <v>0</v>
      </c>
      <c r="BN18" s="50">
        <f>VLOOKUP(BN17,rank,7)</f>
        <v>0</v>
      </c>
      <c r="BO18" s="50">
        <f>VLOOKUP(BN17,rank,8)</f>
        <v>0</v>
      </c>
      <c r="BP18" s="50">
        <f>VLOOKUP(BP17,rank,7)</f>
        <v>0</v>
      </c>
      <c r="BQ18" s="50">
        <f>VLOOKUP(BP17,rank,8)</f>
        <v>0</v>
      </c>
    </row>
    <row r="19" spans="1:69" ht="15.75" x14ac:dyDescent="0.25">
      <c r="A19" s="32" t="str">
        <f>Q3</f>
        <v>Ryan</v>
      </c>
      <c r="B19" s="129">
        <f t="shared" ref="B19" si="58">AM19</f>
        <v>126</v>
      </c>
      <c r="C19" s="133">
        <f t="shared" ref="C19:K19" si="59">IF(C20=3,1,0)</f>
        <v>0</v>
      </c>
      <c r="D19" s="134"/>
      <c r="E19" s="133">
        <f t="shared" ref="E19:M19" si="60">IF(E20=3,1,0)</f>
        <v>0</v>
      </c>
      <c r="F19" s="134"/>
      <c r="G19" s="133">
        <f t="shared" si="59"/>
        <v>0</v>
      </c>
      <c r="H19" s="134"/>
      <c r="I19" s="133">
        <f t="shared" si="60"/>
        <v>0</v>
      </c>
      <c r="J19" s="134"/>
      <c r="K19" s="133">
        <f t="shared" si="59"/>
        <v>0</v>
      </c>
      <c r="L19" s="134"/>
      <c r="M19" s="133">
        <f t="shared" si="60"/>
        <v>0</v>
      </c>
      <c r="N19" s="134"/>
      <c r="O19" s="33"/>
      <c r="P19" s="34"/>
      <c r="Q19" s="33"/>
      <c r="R19" s="34"/>
      <c r="S19" s="133">
        <f t="shared" si="0"/>
        <v>0</v>
      </c>
      <c r="T19" s="134"/>
      <c r="U19" s="133">
        <f t="shared" si="1"/>
        <v>0</v>
      </c>
      <c r="V19" s="134"/>
      <c r="W19" s="133">
        <f t="shared" ref="W19:AA19" si="61">IF(W20=3,1,0)</f>
        <v>0</v>
      </c>
      <c r="X19" s="134"/>
      <c r="Y19" s="133">
        <f t="shared" ref="Y19:AC19" si="62">IF(Y20=3,1,0)</f>
        <v>0</v>
      </c>
      <c r="Z19" s="134"/>
      <c r="AA19" s="133">
        <f t="shared" si="61"/>
        <v>0</v>
      </c>
      <c r="AB19" s="134"/>
      <c r="AC19" s="133">
        <f t="shared" si="62"/>
        <v>0</v>
      </c>
      <c r="AD19" s="134"/>
      <c r="AE19" s="135">
        <f t="shared" ref="AE19" si="63">SUM(C19:AC19)</f>
        <v>0</v>
      </c>
      <c r="AF19" s="136"/>
      <c r="AG19" s="139"/>
      <c r="AH19" s="35"/>
      <c r="AI19" s="1"/>
      <c r="AJ19" s="2"/>
      <c r="AK19" s="145">
        <f t="shared" ref="AK19" si="64">RANK(AE19,AE19:AF46)</f>
        <v>1</v>
      </c>
      <c r="AL19" s="49" t="str">
        <f t="shared" si="46"/>
        <v>IRESM2</v>
      </c>
      <c r="AM19" s="49">
        <f>VLOOKUP(AL19,ranking,3)</f>
        <v>126</v>
      </c>
      <c r="AN19" s="49" t="str">
        <f>VLOOKUP(AL19,ranking,10)</f>
        <v>Ryan</v>
      </c>
      <c r="AO19" s="49" t="str">
        <f>VLOOKUP(AL19,ranking,11)</f>
        <v>Farrell</v>
      </c>
      <c r="AP19" s="162" t="s">
        <v>255</v>
      </c>
      <c r="AQ19" s="162"/>
      <c r="AR19" s="162" t="s">
        <v>256</v>
      </c>
      <c r="AS19" s="162"/>
      <c r="AT19" s="162" t="s">
        <v>257</v>
      </c>
      <c r="AU19" s="162"/>
      <c r="AV19" s="162" t="s">
        <v>258</v>
      </c>
      <c r="AW19" s="162"/>
      <c r="AX19" s="162" t="s">
        <v>259</v>
      </c>
      <c r="AY19" s="162"/>
      <c r="AZ19" s="162" t="s">
        <v>260</v>
      </c>
      <c r="BA19" s="162"/>
      <c r="BB19" s="162" t="s">
        <v>261</v>
      </c>
      <c r="BC19" s="162"/>
      <c r="BD19" s="162" t="s">
        <v>262</v>
      </c>
      <c r="BE19" s="162"/>
      <c r="BF19" s="162" t="s">
        <v>263</v>
      </c>
      <c r="BG19" s="162"/>
      <c r="BH19" s="162" t="s">
        <v>264</v>
      </c>
      <c r="BI19" s="162"/>
      <c r="BJ19" s="162" t="s">
        <v>265</v>
      </c>
      <c r="BK19" s="162"/>
      <c r="BL19" s="162" t="s">
        <v>266</v>
      </c>
      <c r="BM19" s="162"/>
      <c r="BN19" s="162" t="s">
        <v>267</v>
      </c>
      <c r="BO19" s="162"/>
      <c r="BP19" s="162" t="s">
        <v>268</v>
      </c>
      <c r="BQ19" s="162"/>
    </row>
    <row r="20" spans="1:69" ht="12.6" customHeight="1" x14ac:dyDescent="0.2">
      <c r="A20" s="45" t="str">
        <f>Q4</f>
        <v>Farrell</v>
      </c>
      <c r="B20" s="130"/>
      <c r="C20" s="39">
        <f t="shared" ref="C20:N20" si="65">AP20</f>
        <v>0</v>
      </c>
      <c r="D20" s="40">
        <f t="shared" si="65"/>
        <v>0</v>
      </c>
      <c r="E20" s="39">
        <f t="shared" si="65"/>
        <v>0</v>
      </c>
      <c r="F20" s="40">
        <f t="shared" si="65"/>
        <v>0</v>
      </c>
      <c r="G20" s="39">
        <f t="shared" si="65"/>
        <v>0</v>
      </c>
      <c r="H20" s="40">
        <f t="shared" si="65"/>
        <v>0</v>
      </c>
      <c r="I20" s="39">
        <f t="shared" si="65"/>
        <v>0</v>
      </c>
      <c r="J20" s="40">
        <f t="shared" si="65"/>
        <v>0</v>
      </c>
      <c r="K20" s="39">
        <f t="shared" si="65"/>
        <v>0</v>
      </c>
      <c r="L20" s="40">
        <f t="shared" si="65"/>
        <v>0</v>
      </c>
      <c r="M20" s="39">
        <f t="shared" si="65"/>
        <v>0</v>
      </c>
      <c r="N20" s="40">
        <f t="shared" si="65"/>
        <v>0</v>
      </c>
      <c r="O20" s="37"/>
      <c r="P20" s="38"/>
      <c r="Q20" s="37"/>
      <c r="R20" s="38"/>
      <c r="S20" s="39">
        <f t="shared" ref="S20:AD20" si="66">BB20</f>
        <v>0</v>
      </c>
      <c r="T20" s="40">
        <f t="shared" si="66"/>
        <v>0</v>
      </c>
      <c r="U20" s="39">
        <f t="shared" si="66"/>
        <v>0</v>
      </c>
      <c r="V20" s="40">
        <f t="shared" si="66"/>
        <v>0</v>
      </c>
      <c r="W20" s="39">
        <f t="shared" si="66"/>
        <v>0</v>
      </c>
      <c r="X20" s="40">
        <f t="shared" si="66"/>
        <v>0</v>
      </c>
      <c r="Y20" s="39">
        <f t="shared" si="66"/>
        <v>0</v>
      </c>
      <c r="Z20" s="40">
        <f t="shared" si="66"/>
        <v>0</v>
      </c>
      <c r="AA20" s="39">
        <f t="shared" si="66"/>
        <v>0</v>
      </c>
      <c r="AB20" s="40">
        <f t="shared" si="66"/>
        <v>0</v>
      </c>
      <c r="AC20" s="39">
        <f t="shared" si="66"/>
        <v>0</v>
      </c>
      <c r="AD20" s="40">
        <f t="shared" si="66"/>
        <v>0</v>
      </c>
      <c r="AE20" s="137"/>
      <c r="AF20" s="138"/>
      <c r="AG20" s="140"/>
      <c r="AH20" s="41">
        <f>C20+E20+G20+I20+K20+M20+O20+Q20+S20+U20+W20+Y20+AA20+AC20</f>
        <v>0</v>
      </c>
      <c r="AI20" s="42">
        <f>D20+F20+H20+J20+L20+N20+P20+R20+T20+V20+X20+Z20+AB20+AD20</f>
        <v>0</v>
      </c>
      <c r="AJ20" s="43">
        <f>AH20-AI20</f>
        <v>0</v>
      </c>
      <c r="AK20" s="146"/>
      <c r="AL20" s="49"/>
      <c r="AM20" s="49"/>
      <c r="AN20" s="49"/>
      <c r="AO20" s="49"/>
      <c r="AP20" s="50">
        <f>VLOOKUP(AP19,rank,7)</f>
        <v>0</v>
      </c>
      <c r="AQ20" s="50">
        <f>VLOOKUP(AP19,rank,8)</f>
        <v>0</v>
      </c>
      <c r="AR20" s="50">
        <f>VLOOKUP(AR19,rank,7)</f>
        <v>0</v>
      </c>
      <c r="AS20" s="50">
        <f>VLOOKUP(AR19,rank,8)</f>
        <v>0</v>
      </c>
      <c r="AT20" s="50">
        <f>VLOOKUP(AT19,rank,7)</f>
        <v>0</v>
      </c>
      <c r="AU20" s="50">
        <f>VLOOKUP(AT19,rank,8)</f>
        <v>0</v>
      </c>
      <c r="AV20" s="50">
        <f>VLOOKUP(AV19,rank,7)</f>
        <v>0</v>
      </c>
      <c r="AW20" s="50">
        <f>VLOOKUP(AV19,rank,8)</f>
        <v>0</v>
      </c>
      <c r="AX20" s="50">
        <f>VLOOKUP(AX19,rank,7)</f>
        <v>0</v>
      </c>
      <c r="AY20" s="50">
        <f>VLOOKUP(AX19,rank,8)</f>
        <v>0</v>
      </c>
      <c r="AZ20" s="50">
        <f>VLOOKUP(AZ19,rank,7)</f>
        <v>0</v>
      </c>
      <c r="BA20" s="50">
        <f>VLOOKUP(AZ19,rank,8)</f>
        <v>0</v>
      </c>
      <c r="BB20" s="50">
        <f>VLOOKUP(BB19,rank,7)</f>
        <v>0</v>
      </c>
      <c r="BC20" s="50">
        <f>VLOOKUP(BB19,rank,8)</f>
        <v>0</v>
      </c>
      <c r="BD20" s="50">
        <f>VLOOKUP(BD19,rank,7)</f>
        <v>0</v>
      </c>
      <c r="BE20" s="50">
        <f>VLOOKUP(BD19,rank,8)</f>
        <v>0</v>
      </c>
      <c r="BF20" s="50">
        <f>VLOOKUP(BF19,rank,7)</f>
        <v>0</v>
      </c>
      <c r="BG20" s="50">
        <f>VLOOKUP(BF19,rank,8)</f>
        <v>0</v>
      </c>
      <c r="BH20" s="50">
        <f>VLOOKUP(BH19,rank,7)</f>
        <v>0</v>
      </c>
      <c r="BI20" s="50">
        <f>VLOOKUP(BH19,rank,8)</f>
        <v>0</v>
      </c>
      <c r="BJ20" s="50">
        <f>VLOOKUP(BJ19,rank,7)</f>
        <v>0</v>
      </c>
      <c r="BK20" s="50">
        <f>VLOOKUP(BJ19,rank,8)</f>
        <v>0</v>
      </c>
      <c r="BL20" s="50">
        <f>VLOOKUP(BL19,rank,7)</f>
        <v>0</v>
      </c>
      <c r="BM20" s="50">
        <f>VLOOKUP(BL19,rank,8)</f>
        <v>0</v>
      </c>
      <c r="BN20" s="50">
        <f>VLOOKUP(BN19,rank,7)</f>
        <v>0</v>
      </c>
      <c r="BO20" s="50">
        <f>VLOOKUP(BN19,rank,8)</f>
        <v>0</v>
      </c>
      <c r="BP20" s="50">
        <f>VLOOKUP(BP19,rank,7)</f>
        <v>0</v>
      </c>
      <c r="BQ20" s="50">
        <f>VLOOKUP(BP19,rank,8)</f>
        <v>0</v>
      </c>
    </row>
    <row r="21" spans="1:69" ht="15.75" x14ac:dyDescent="0.25">
      <c r="A21" s="32" t="str">
        <f>S3</f>
        <v>Mariusz</v>
      </c>
      <c r="B21" s="129">
        <f t="shared" ref="B21" si="67">AM21</f>
        <v>177</v>
      </c>
      <c r="C21" s="133">
        <f t="shared" ref="C21:O21" si="68">IF(C22=3,1,0)</f>
        <v>0</v>
      </c>
      <c r="D21" s="134"/>
      <c r="E21" s="133">
        <f t="shared" ref="E21:Q21" si="69">IF(E22=3,1,0)</f>
        <v>0</v>
      </c>
      <c r="F21" s="134"/>
      <c r="G21" s="133">
        <f t="shared" si="68"/>
        <v>0</v>
      </c>
      <c r="H21" s="134"/>
      <c r="I21" s="133">
        <f t="shared" si="69"/>
        <v>0</v>
      </c>
      <c r="J21" s="134"/>
      <c r="K21" s="133">
        <f t="shared" si="68"/>
        <v>0</v>
      </c>
      <c r="L21" s="134"/>
      <c r="M21" s="133">
        <f t="shared" si="69"/>
        <v>0</v>
      </c>
      <c r="N21" s="134"/>
      <c r="O21" s="133">
        <f t="shared" si="68"/>
        <v>0</v>
      </c>
      <c r="P21" s="134"/>
      <c r="Q21" s="133">
        <f t="shared" si="69"/>
        <v>0</v>
      </c>
      <c r="R21" s="134"/>
      <c r="S21" s="33"/>
      <c r="T21" s="34"/>
      <c r="U21" s="33"/>
      <c r="V21" s="34"/>
      <c r="W21" s="133">
        <f t="shared" ref="W21:AA21" si="70">IF(W22=3,1,0)</f>
        <v>0</v>
      </c>
      <c r="X21" s="134"/>
      <c r="Y21" s="133">
        <f t="shared" ref="Y21:AC21" si="71">IF(Y22=3,1,0)</f>
        <v>0</v>
      </c>
      <c r="Z21" s="134"/>
      <c r="AA21" s="133">
        <f t="shared" si="70"/>
        <v>0</v>
      </c>
      <c r="AB21" s="134"/>
      <c r="AC21" s="133">
        <f t="shared" si="71"/>
        <v>0</v>
      </c>
      <c r="AD21" s="134"/>
      <c r="AE21" s="135">
        <f t="shared" ref="AE21" si="72">SUM(C21:AC21)</f>
        <v>0</v>
      </c>
      <c r="AF21" s="136"/>
      <c r="AG21" s="139"/>
      <c r="AH21" s="35"/>
      <c r="AI21" s="1"/>
      <c r="AJ21" s="2"/>
      <c r="AK21" s="145">
        <f t="shared" ref="AK21" si="73">RANK(AE21,AE21:AF48)</f>
        <v>1</v>
      </c>
      <c r="AL21" s="49" t="str">
        <f t="shared" si="46"/>
        <v>JSYSM1</v>
      </c>
      <c r="AM21" s="49">
        <f>VLOOKUP(AL21,ranking,3)</f>
        <v>177</v>
      </c>
      <c r="AN21" s="49" t="str">
        <f>VLOOKUP(AL21,ranking,10)</f>
        <v>Mariusz</v>
      </c>
      <c r="AO21" s="49" t="str">
        <f>VLOOKUP(AL21,ranking,11)</f>
        <v>Cleminski</v>
      </c>
      <c r="AP21" s="162" t="s">
        <v>269</v>
      </c>
      <c r="AQ21" s="162"/>
      <c r="AR21" s="162" t="s">
        <v>270</v>
      </c>
      <c r="AS21" s="162"/>
      <c r="AT21" s="162" t="s">
        <v>271</v>
      </c>
      <c r="AU21" s="162"/>
      <c r="AV21" s="162" t="s">
        <v>272</v>
      </c>
      <c r="AW21" s="162"/>
      <c r="AX21" s="162" t="s">
        <v>273</v>
      </c>
      <c r="AY21" s="162"/>
      <c r="AZ21" s="162" t="s">
        <v>274</v>
      </c>
      <c r="BA21" s="162"/>
      <c r="BB21" s="162" t="s">
        <v>275</v>
      </c>
      <c r="BC21" s="162"/>
      <c r="BD21" s="162" t="s">
        <v>276</v>
      </c>
      <c r="BE21" s="162"/>
      <c r="BF21" s="162" t="s">
        <v>277</v>
      </c>
      <c r="BG21" s="162"/>
      <c r="BH21" s="162" t="s">
        <v>278</v>
      </c>
      <c r="BI21" s="162"/>
      <c r="BJ21" s="162" t="s">
        <v>279</v>
      </c>
      <c r="BK21" s="162"/>
      <c r="BL21" s="162" t="s">
        <v>280</v>
      </c>
      <c r="BM21" s="162"/>
      <c r="BN21" s="162" t="s">
        <v>281</v>
      </c>
      <c r="BO21" s="162"/>
      <c r="BP21" s="162" t="s">
        <v>282</v>
      </c>
      <c r="BQ21" s="162"/>
    </row>
    <row r="22" spans="1:69" ht="12.6" customHeight="1" x14ac:dyDescent="0.2">
      <c r="A22" s="45" t="str">
        <f>S4</f>
        <v>Cleminski</v>
      </c>
      <c r="B22" s="130"/>
      <c r="C22" s="39">
        <f>AP22</f>
        <v>0</v>
      </c>
      <c r="D22" s="40">
        <f>AQ22</f>
        <v>0</v>
      </c>
      <c r="E22" s="39">
        <f t="shared" ref="E22:R22" si="74">AR22</f>
        <v>0</v>
      </c>
      <c r="F22" s="40">
        <f t="shared" si="74"/>
        <v>0</v>
      </c>
      <c r="G22" s="39">
        <f t="shared" si="74"/>
        <v>0</v>
      </c>
      <c r="H22" s="40">
        <f t="shared" si="74"/>
        <v>0</v>
      </c>
      <c r="I22" s="39">
        <f t="shared" si="74"/>
        <v>0</v>
      </c>
      <c r="J22" s="40">
        <f t="shared" si="74"/>
        <v>0</v>
      </c>
      <c r="K22" s="39">
        <f t="shared" si="74"/>
        <v>0</v>
      </c>
      <c r="L22" s="40">
        <f t="shared" si="74"/>
        <v>0</v>
      </c>
      <c r="M22" s="39">
        <f t="shared" si="74"/>
        <v>0</v>
      </c>
      <c r="N22" s="40">
        <f t="shared" si="74"/>
        <v>0</v>
      </c>
      <c r="O22" s="39">
        <f t="shared" si="74"/>
        <v>0</v>
      </c>
      <c r="P22" s="40">
        <f t="shared" si="74"/>
        <v>0</v>
      </c>
      <c r="Q22" s="39">
        <f t="shared" si="74"/>
        <v>0</v>
      </c>
      <c r="R22" s="40">
        <f t="shared" si="74"/>
        <v>0</v>
      </c>
      <c r="S22" s="37"/>
      <c r="T22" s="38"/>
      <c r="U22" s="37"/>
      <c r="V22" s="38"/>
      <c r="W22" s="39">
        <f t="shared" ref="W22:AD22" si="75">BF22</f>
        <v>0</v>
      </c>
      <c r="X22" s="40">
        <f t="shared" si="75"/>
        <v>0</v>
      </c>
      <c r="Y22" s="39">
        <f t="shared" si="75"/>
        <v>0</v>
      </c>
      <c r="Z22" s="40">
        <f t="shared" si="75"/>
        <v>0</v>
      </c>
      <c r="AA22" s="39">
        <f t="shared" si="75"/>
        <v>0</v>
      </c>
      <c r="AB22" s="40">
        <f t="shared" si="75"/>
        <v>0</v>
      </c>
      <c r="AC22" s="39">
        <f t="shared" si="75"/>
        <v>0</v>
      </c>
      <c r="AD22" s="40">
        <f t="shared" si="75"/>
        <v>0</v>
      </c>
      <c r="AE22" s="137"/>
      <c r="AF22" s="138"/>
      <c r="AG22" s="140"/>
      <c r="AH22" s="41">
        <f>C22+E22+G22+I22+K22+M22+O22+Q22+S22+U22+W22+Y22+AA22+AC22</f>
        <v>0</v>
      </c>
      <c r="AI22" s="42">
        <f>D22+F22+H22+J22+L22+N22+P22+R22+T22+V22+X22+Z22+AB22+AD22</f>
        <v>0</v>
      </c>
      <c r="AJ22" s="43">
        <f>AH22-AI22</f>
        <v>0</v>
      </c>
      <c r="AK22" s="146"/>
      <c r="AL22" s="49"/>
      <c r="AM22" s="49"/>
      <c r="AN22" s="49"/>
      <c r="AO22" s="49"/>
      <c r="AP22" s="50">
        <f>VLOOKUP(AP21,rank,7)</f>
        <v>0</v>
      </c>
      <c r="AQ22" s="50">
        <f>VLOOKUP(AP21,rank,8)</f>
        <v>0</v>
      </c>
      <c r="AR22" s="50">
        <f>VLOOKUP(AR21,rank,7)</f>
        <v>0</v>
      </c>
      <c r="AS22" s="50">
        <f>VLOOKUP(AR21,rank,8)</f>
        <v>0</v>
      </c>
      <c r="AT22" s="50">
        <f>VLOOKUP(AT21,rank,7)</f>
        <v>0</v>
      </c>
      <c r="AU22" s="50">
        <f>VLOOKUP(AT21,rank,8)</f>
        <v>0</v>
      </c>
      <c r="AV22" s="50">
        <f>VLOOKUP(AV21,rank,7)</f>
        <v>0</v>
      </c>
      <c r="AW22" s="50">
        <f>VLOOKUP(AV21,rank,8)</f>
        <v>0</v>
      </c>
      <c r="AX22" s="50">
        <f>VLOOKUP(AX21,rank,7)</f>
        <v>0</v>
      </c>
      <c r="AY22" s="50">
        <f>VLOOKUP(AX21,rank,8)</f>
        <v>0</v>
      </c>
      <c r="AZ22" s="50">
        <f>VLOOKUP(AZ21,rank,7)</f>
        <v>0</v>
      </c>
      <c r="BA22" s="50">
        <f>VLOOKUP(AZ21,rank,8)</f>
        <v>0</v>
      </c>
      <c r="BB22" s="50">
        <f>VLOOKUP(BB21,rank,7)</f>
        <v>0</v>
      </c>
      <c r="BC22" s="50">
        <f>VLOOKUP(BB21,rank,8)</f>
        <v>0</v>
      </c>
      <c r="BD22" s="50">
        <f>VLOOKUP(BD21,rank,7)</f>
        <v>0</v>
      </c>
      <c r="BE22" s="50">
        <f>VLOOKUP(BD21,rank,8)</f>
        <v>0</v>
      </c>
      <c r="BF22" s="50">
        <f>VLOOKUP(BF21,rank,7)</f>
        <v>0</v>
      </c>
      <c r="BG22" s="50">
        <f>VLOOKUP(BF21,rank,8)</f>
        <v>0</v>
      </c>
      <c r="BH22" s="50">
        <f>VLOOKUP(BH21,rank,7)</f>
        <v>0</v>
      </c>
      <c r="BI22" s="50">
        <f>VLOOKUP(BH21,rank,8)</f>
        <v>0</v>
      </c>
      <c r="BJ22" s="50">
        <f>VLOOKUP(BJ21,rank,7)</f>
        <v>0</v>
      </c>
      <c r="BK22" s="50">
        <f>VLOOKUP(BJ21,rank,8)</f>
        <v>0</v>
      </c>
      <c r="BL22" s="50">
        <f>VLOOKUP(BL21,rank,7)</f>
        <v>0</v>
      </c>
      <c r="BM22" s="50">
        <f>VLOOKUP(BL21,rank,8)</f>
        <v>0</v>
      </c>
      <c r="BN22" s="50">
        <f>VLOOKUP(BN21,rank,7)</f>
        <v>0</v>
      </c>
      <c r="BO22" s="50">
        <f>VLOOKUP(BN21,rank,8)</f>
        <v>0</v>
      </c>
      <c r="BP22" s="50">
        <f>VLOOKUP(BP21,rank,7)</f>
        <v>0</v>
      </c>
      <c r="BQ22" s="50">
        <f>VLOOKUP(BP21,rank,8)</f>
        <v>0</v>
      </c>
    </row>
    <row r="23" spans="1:69" ht="15.75" x14ac:dyDescent="0.25">
      <c r="A23" s="32" t="str">
        <f>U3</f>
        <v>Jack</v>
      </c>
      <c r="B23" s="129">
        <f t="shared" ref="B23" si="76">AM23</f>
        <v>178</v>
      </c>
      <c r="C23" s="133">
        <f t="shared" ref="C23:O23" si="77">IF(C24=3,1,0)</f>
        <v>0</v>
      </c>
      <c r="D23" s="134"/>
      <c r="E23" s="133">
        <f t="shared" ref="E23:Q23" si="78">IF(E24=3,1,0)</f>
        <v>0</v>
      </c>
      <c r="F23" s="134"/>
      <c r="G23" s="133">
        <f t="shared" si="77"/>
        <v>0</v>
      </c>
      <c r="H23" s="134"/>
      <c r="I23" s="133">
        <f t="shared" si="78"/>
        <v>0</v>
      </c>
      <c r="J23" s="134"/>
      <c r="K23" s="133">
        <f t="shared" si="77"/>
        <v>0</v>
      </c>
      <c r="L23" s="134"/>
      <c r="M23" s="133">
        <f t="shared" si="78"/>
        <v>0</v>
      </c>
      <c r="N23" s="134"/>
      <c r="O23" s="133">
        <f t="shared" si="77"/>
        <v>0</v>
      </c>
      <c r="P23" s="134"/>
      <c r="Q23" s="133">
        <f t="shared" si="78"/>
        <v>0</v>
      </c>
      <c r="R23" s="134"/>
      <c r="S23" s="33"/>
      <c r="T23" s="34"/>
      <c r="U23" s="33"/>
      <c r="V23" s="34"/>
      <c r="W23" s="133">
        <f t="shared" ref="W23:AA23" si="79">IF(W24=3,1,0)</f>
        <v>0</v>
      </c>
      <c r="X23" s="134"/>
      <c r="Y23" s="133">
        <f t="shared" ref="Y23:AC23" si="80">IF(Y24=3,1,0)</f>
        <v>0</v>
      </c>
      <c r="Z23" s="134"/>
      <c r="AA23" s="133">
        <f t="shared" si="79"/>
        <v>0</v>
      </c>
      <c r="AB23" s="134"/>
      <c r="AC23" s="133">
        <f t="shared" si="80"/>
        <v>0</v>
      </c>
      <c r="AD23" s="134"/>
      <c r="AE23" s="135">
        <f t="shared" ref="AE23" si="81">SUM(C23:AC23)</f>
        <v>0</v>
      </c>
      <c r="AF23" s="136"/>
      <c r="AG23" s="139"/>
      <c r="AH23" s="35"/>
      <c r="AI23" s="1"/>
      <c r="AJ23" s="2"/>
      <c r="AK23" s="145">
        <f t="shared" ref="AK23" si="82">RANK(AE23,AE23:AF50)</f>
        <v>1</v>
      </c>
      <c r="AL23" s="49" t="str">
        <f t="shared" si="46"/>
        <v>JSYSM2</v>
      </c>
      <c r="AM23" s="49">
        <f>VLOOKUP(AL23,ranking,3)</f>
        <v>178</v>
      </c>
      <c r="AN23" s="49" t="str">
        <f>VLOOKUP(AL23,ranking,10)</f>
        <v>Jack</v>
      </c>
      <c r="AO23" s="49" t="str">
        <f>VLOOKUP(AL23,ranking,11)</f>
        <v>Mills</v>
      </c>
      <c r="AP23" s="162" t="s">
        <v>283</v>
      </c>
      <c r="AQ23" s="162"/>
      <c r="AR23" s="162" t="s">
        <v>284</v>
      </c>
      <c r="AS23" s="162"/>
      <c r="AT23" s="162" t="s">
        <v>285</v>
      </c>
      <c r="AU23" s="162"/>
      <c r="AV23" s="162" t="s">
        <v>286</v>
      </c>
      <c r="AW23" s="162"/>
      <c r="AX23" s="162" t="s">
        <v>287</v>
      </c>
      <c r="AY23" s="162"/>
      <c r="AZ23" s="162" t="s">
        <v>288</v>
      </c>
      <c r="BA23" s="162"/>
      <c r="BB23" s="162" t="s">
        <v>289</v>
      </c>
      <c r="BC23" s="162"/>
      <c r="BD23" s="162" t="s">
        <v>290</v>
      </c>
      <c r="BE23" s="162"/>
      <c r="BF23" s="162" t="s">
        <v>291</v>
      </c>
      <c r="BG23" s="162"/>
      <c r="BH23" s="162" t="s">
        <v>292</v>
      </c>
      <c r="BI23" s="162"/>
      <c r="BJ23" s="162" t="s">
        <v>293</v>
      </c>
      <c r="BK23" s="162"/>
      <c r="BL23" s="162" t="s">
        <v>294</v>
      </c>
      <c r="BM23" s="162"/>
      <c r="BN23" s="162" t="s">
        <v>295</v>
      </c>
      <c r="BO23" s="162"/>
      <c r="BP23" s="162" t="s">
        <v>296</v>
      </c>
      <c r="BQ23" s="162"/>
    </row>
    <row r="24" spans="1:69" ht="12.6" customHeight="1" x14ac:dyDescent="0.2">
      <c r="A24" s="45" t="str">
        <f>U4</f>
        <v>Mills</v>
      </c>
      <c r="B24" s="130"/>
      <c r="C24" s="39">
        <f>AP24</f>
        <v>0</v>
      </c>
      <c r="D24" s="40">
        <f>AQ24</f>
        <v>0</v>
      </c>
      <c r="E24" s="39">
        <f t="shared" ref="E24:R24" si="83">AR24</f>
        <v>0</v>
      </c>
      <c r="F24" s="40">
        <f t="shared" si="83"/>
        <v>0</v>
      </c>
      <c r="G24" s="39">
        <f t="shared" si="83"/>
        <v>0</v>
      </c>
      <c r="H24" s="40">
        <f t="shared" si="83"/>
        <v>0</v>
      </c>
      <c r="I24" s="39">
        <f t="shared" si="83"/>
        <v>0</v>
      </c>
      <c r="J24" s="40">
        <f t="shared" si="83"/>
        <v>0</v>
      </c>
      <c r="K24" s="39">
        <f t="shared" si="83"/>
        <v>0</v>
      </c>
      <c r="L24" s="40">
        <f t="shared" si="83"/>
        <v>0</v>
      </c>
      <c r="M24" s="39">
        <f t="shared" si="83"/>
        <v>0</v>
      </c>
      <c r="N24" s="40">
        <f t="shared" si="83"/>
        <v>0</v>
      </c>
      <c r="O24" s="39">
        <f t="shared" si="83"/>
        <v>0</v>
      </c>
      <c r="P24" s="40">
        <f t="shared" si="83"/>
        <v>0</v>
      </c>
      <c r="Q24" s="39">
        <f t="shared" si="83"/>
        <v>0</v>
      </c>
      <c r="R24" s="40">
        <f t="shared" si="83"/>
        <v>0</v>
      </c>
      <c r="S24" s="37"/>
      <c r="T24" s="38"/>
      <c r="U24" s="37"/>
      <c r="V24" s="38"/>
      <c r="W24" s="39">
        <f t="shared" ref="W24:AD24" si="84">BF24</f>
        <v>0</v>
      </c>
      <c r="X24" s="40">
        <f t="shared" si="84"/>
        <v>0</v>
      </c>
      <c r="Y24" s="39">
        <f t="shared" si="84"/>
        <v>0</v>
      </c>
      <c r="Z24" s="40">
        <f t="shared" si="84"/>
        <v>0</v>
      </c>
      <c r="AA24" s="39">
        <f t="shared" si="84"/>
        <v>0</v>
      </c>
      <c r="AB24" s="40">
        <f t="shared" si="84"/>
        <v>0</v>
      </c>
      <c r="AC24" s="39">
        <f t="shared" si="84"/>
        <v>0</v>
      </c>
      <c r="AD24" s="40">
        <f t="shared" si="84"/>
        <v>0</v>
      </c>
      <c r="AE24" s="137"/>
      <c r="AF24" s="138"/>
      <c r="AG24" s="140"/>
      <c r="AH24" s="41">
        <f>C24+E24+G24+I24+K24+M24+O24+Q24+S24+U24+W24+Y24+AA24+AC24</f>
        <v>0</v>
      </c>
      <c r="AI24" s="42">
        <f>D24+F24+H24+J24+L24+N24+P24+R24+T24+V24+X24+Z24+AB24+AD24</f>
        <v>0</v>
      </c>
      <c r="AJ24" s="43">
        <f>AH24-AI24</f>
        <v>0</v>
      </c>
      <c r="AK24" s="146"/>
      <c r="AL24" s="49"/>
      <c r="AM24" s="49"/>
      <c r="AN24" s="49"/>
      <c r="AO24" s="49"/>
      <c r="AP24" s="50">
        <f>VLOOKUP(AP23,rank,7)</f>
        <v>0</v>
      </c>
      <c r="AQ24" s="50">
        <f>VLOOKUP(AP23,rank,8)</f>
        <v>0</v>
      </c>
      <c r="AR24" s="50">
        <f>VLOOKUP(AR23,rank,7)</f>
        <v>0</v>
      </c>
      <c r="AS24" s="50">
        <f>VLOOKUP(AR23,rank,8)</f>
        <v>0</v>
      </c>
      <c r="AT24" s="50">
        <f>VLOOKUP(AT23,rank,7)</f>
        <v>0</v>
      </c>
      <c r="AU24" s="50">
        <f>VLOOKUP(AT23,rank,8)</f>
        <v>0</v>
      </c>
      <c r="AV24" s="50">
        <f>VLOOKUP(AV23,rank,7)</f>
        <v>0</v>
      </c>
      <c r="AW24" s="50">
        <f>VLOOKUP(AV23,rank,8)</f>
        <v>0</v>
      </c>
      <c r="AX24" s="50">
        <f>VLOOKUP(AX23,rank,7)</f>
        <v>0</v>
      </c>
      <c r="AY24" s="50">
        <f>VLOOKUP(AX23,rank,8)</f>
        <v>0</v>
      </c>
      <c r="AZ24" s="50">
        <f>VLOOKUP(AZ23,rank,7)</f>
        <v>0</v>
      </c>
      <c r="BA24" s="50">
        <f>VLOOKUP(AZ23,rank,8)</f>
        <v>0</v>
      </c>
      <c r="BB24" s="50">
        <f>VLOOKUP(BB23,rank,7)</f>
        <v>0</v>
      </c>
      <c r="BC24" s="50">
        <f>VLOOKUP(BB23,rank,8)</f>
        <v>0</v>
      </c>
      <c r="BD24" s="50">
        <f>VLOOKUP(BD23,rank,7)</f>
        <v>0</v>
      </c>
      <c r="BE24" s="50">
        <f>VLOOKUP(BD23,rank,8)</f>
        <v>0</v>
      </c>
      <c r="BF24" s="50">
        <f>VLOOKUP(BF23,rank,7)</f>
        <v>0</v>
      </c>
      <c r="BG24" s="50">
        <f>VLOOKUP(BF23,rank,8)</f>
        <v>0</v>
      </c>
      <c r="BH24" s="50">
        <f>VLOOKUP(BH23,rank,7)</f>
        <v>0</v>
      </c>
      <c r="BI24" s="50">
        <f>VLOOKUP(BH23,rank,8)</f>
        <v>0</v>
      </c>
      <c r="BJ24" s="50">
        <f>VLOOKUP(BJ23,rank,7)</f>
        <v>0</v>
      </c>
      <c r="BK24" s="50">
        <f>VLOOKUP(BJ23,rank,8)</f>
        <v>0</v>
      </c>
      <c r="BL24" s="50">
        <f>VLOOKUP(BL23,rank,7)</f>
        <v>0</v>
      </c>
      <c r="BM24" s="50">
        <f>VLOOKUP(BL23,rank,8)</f>
        <v>0</v>
      </c>
      <c r="BN24" s="50">
        <f>VLOOKUP(BN23,rank,7)</f>
        <v>0</v>
      </c>
      <c r="BO24" s="50">
        <f>VLOOKUP(BN23,rank,8)</f>
        <v>0</v>
      </c>
      <c r="BP24" s="50">
        <f>VLOOKUP(BP23,rank,7)</f>
        <v>0</v>
      </c>
      <c r="BQ24" s="50">
        <f>VLOOKUP(BP23,rank,8)</f>
        <v>0</v>
      </c>
    </row>
    <row r="25" spans="1:69" ht="15.75" x14ac:dyDescent="0.25">
      <c r="A25" s="32" t="str">
        <f>W3</f>
        <v>Colin</v>
      </c>
      <c r="B25" s="129">
        <f t="shared" ref="B25" si="85">AM25</f>
        <v>141</v>
      </c>
      <c r="C25" s="133">
        <f t="shared" ref="C25:S25" si="86">IF(C26=3,1,0)</f>
        <v>0</v>
      </c>
      <c r="D25" s="134"/>
      <c r="E25" s="133">
        <f t="shared" ref="E25:U25" si="87">IF(E26=3,1,0)</f>
        <v>0</v>
      </c>
      <c r="F25" s="134"/>
      <c r="G25" s="133">
        <f t="shared" si="86"/>
        <v>0</v>
      </c>
      <c r="H25" s="134"/>
      <c r="I25" s="133">
        <f t="shared" si="87"/>
        <v>0</v>
      </c>
      <c r="J25" s="134"/>
      <c r="K25" s="133">
        <f t="shared" si="86"/>
        <v>0</v>
      </c>
      <c r="L25" s="134"/>
      <c r="M25" s="133">
        <f t="shared" si="87"/>
        <v>0</v>
      </c>
      <c r="N25" s="134"/>
      <c r="O25" s="133">
        <f t="shared" si="86"/>
        <v>0</v>
      </c>
      <c r="P25" s="134"/>
      <c r="Q25" s="133">
        <f t="shared" si="87"/>
        <v>0</v>
      </c>
      <c r="R25" s="134"/>
      <c r="S25" s="133">
        <f t="shared" si="86"/>
        <v>0</v>
      </c>
      <c r="T25" s="134"/>
      <c r="U25" s="133">
        <f t="shared" si="87"/>
        <v>0</v>
      </c>
      <c r="V25" s="134"/>
      <c r="W25" s="33"/>
      <c r="X25" s="34"/>
      <c r="Y25" s="33"/>
      <c r="Z25" s="34"/>
      <c r="AA25" s="133">
        <f t="shared" ref="AA25" si="88">IF(AA26=3,1,0)</f>
        <v>0</v>
      </c>
      <c r="AB25" s="134"/>
      <c r="AC25" s="133">
        <f t="shared" ref="AC25" si="89">IF(AC26=3,1,0)</f>
        <v>0</v>
      </c>
      <c r="AD25" s="134"/>
      <c r="AE25" s="135">
        <f t="shared" ref="AE25" si="90">SUM(C25:AC25)</f>
        <v>0</v>
      </c>
      <c r="AF25" s="136"/>
      <c r="AG25" s="139"/>
      <c r="AH25" s="46"/>
      <c r="AI25" s="1"/>
      <c r="AJ25" s="2"/>
      <c r="AK25" s="145">
        <f t="shared" ref="AK25" si="91">RANK(AE25,AE25:AF52)</f>
        <v>1</v>
      </c>
      <c r="AL25" s="49" t="str">
        <f t="shared" si="46"/>
        <v>SCOSM1</v>
      </c>
      <c r="AM25" s="49">
        <f>VLOOKUP(AL25,ranking,3)</f>
        <v>141</v>
      </c>
      <c r="AN25" s="49" t="str">
        <f>VLOOKUP(AL25,ranking,10)</f>
        <v>Colin</v>
      </c>
      <c r="AO25" s="49" t="str">
        <f>VLOOKUP(AL25,ranking,11)</f>
        <v>Dalgleish</v>
      </c>
      <c r="AP25" s="162" t="s">
        <v>297</v>
      </c>
      <c r="AQ25" s="162"/>
      <c r="AR25" s="162" t="s">
        <v>298</v>
      </c>
      <c r="AS25" s="162"/>
      <c r="AT25" s="162" t="s">
        <v>299</v>
      </c>
      <c r="AU25" s="162"/>
      <c r="AV25" s="162" t="s">
        <v>300</v>
      </c>
      <c r="AW25" s="162"/>
      <c r="AX25" s="162" t="s">
        <v>301</v>
      </c>
      <c r="AY25" s="162"/>
      <c r="AZ25" s="162" t="s">
        <v>302</v>
      </c>
      <c r="BA25" s="162"/>
      <c r="BB25" s="162" t="s">
        <v>303</v>
      </c>
      <c r="BC25" s="162"/>
      <c r="BD25" s="162" t="s">
        <v>304</v>
      </c>
      <c r="BE25" s="162"/>
      <c r="BF25" s="162" t="s">
        <v>305</v>
      </c>
      <c r="BG25" s="162"/>
      <c r="BH25" s="162" t="s">
        <v>306</v>
      </c>
      <c r="BI25" s="162"/>
      <c r="BJ25" s="162" t="s">
        <v>307</v>
      </c>
      <c r="BK25" s="162"/>
      <c r="BL25" s="162" t="s">
        <v>308</v>
      </c>
      <c r="BM25" s="162"/>
      <c r="BN25" s="162" t="s">
        <v>309</v>
      </c>
      <c r="BO25" s="162"/>
      <c r="BP25" s="162" t="s">
        <v>310</v>
      </c>
      <c r="BQ25" s="162"/>
    </row>
    <row r="26" spans="1:69" ht="12.6" customHeight="1" x14ac:dyDescent="0.2">
      <c r="A26" s="45" t="str">
        <f>W4</f>
        <v>Dalgleish</v>
      </c>
      <c r="B26" s="130"/>
      <c r="C26" s="39">
        <f>AP26</f>
        <v>0</v>
      </c>
      <c r="D26" s="40">
        <f>AQ26</f>
        <v>0</v>
      </c>
      <c r="E26" s="39">
        <f t="shared" ref="E26:V26" si="92">AR26</f>
        <v>0</v>
      </c>
      <c r="F26" s="40">
        <f t="shared" si="92"/>
        <v>0</v>
      </c>
      <c r="G26" s="39">
        <f t="shared" si="92"/>
        <v>0</v>
      </c>
      <c r="H26" s="40">
        <f t="shared" si="92"/>
        <v>0</v>
      </c>
      <c r="I26" s="39">
        <f t="shared" si="92"/>
        <v>0</v>
      </c>
      <c r="J26" s="40">
        <f t="shared" si="92"/>
        <v>0</v>
      </c>
      <c r="K26" s="39">
        <f t="shared" si="92"/>
        <v>0</v>
      </c>
      <c r="L26" s="40">
        <f t="shared" si="92"/>
        <v>0</v>
      </c>
      <c r="M26" s="39">
        <f t="shared" si="92"/>
        <v>0</v>
      </c>
      <c r="N26" s="40">
        <f t="shared" si="92"/>
        <v>0</v>
      </c>
      <c r="O26" s="39">
        <f t="shared" si="92"/>
        <v>0</v>
      </c>
      <c r="P26" s="40">
        <f t="shared" si="92"/>
        <v>0</v>
      </c>
      <c r="Q26" s="39">
        <f t="shared" si="92"/>
        <v>0</v>
      </c>
      <c r="R26" s="40">
        <f t="shared" si="92"/>
        <v>0</v>
      </c>
      <c r="S26" s="39">
        <f t="shared" si="92"/>
        <v>0</v>
      </c>
      <c r="T26" s="40">
        <f t="shared" si="92"/>
        <v>0</v>
      </c>
      <c r="U26" s="39">
        <f t="shared" si="92"/>
        <v>0</v>
      </c>
      <c r="V26" s="40">
        <f t="shared" si="92"/>
        <v>0</v>
      </c>
      <c r="W26" s="37"/>
      <c r="X26" s="38"/>
      <c r="Y26" s="37"/>
      <c r="Z26" s="38"/>
      <c r="AA26" s="39">
        <f>BJ26</f>
        <v>0</v>
      </c>
      <c r="AB26" s="40">
        <f>BK26</f>
        <v>0</v>
      </c>
      <c r="AC26" s="39">
        <f>BL26</f>
        <v>0</v>
      </c>
      <c r="AD26" s="40">
        <f>BM26</f>
        <v>0</v>
      </c>
      <c r="AE26" s="137"/>
      <c r="AF26" s="138"/>
      <c r="AG26" s="140"/>
      <c r="AH26" s="41">
        <f>C26+E26+G26+I26+K26+M26+O26+Q26+S26+U26+W26+Y26+AA26+AC26</f>
        <v>0</v>
      </c>
      <c r="AI26" s="42">
        <f>D26+F26+H26+J26+L26+N26+P26+R26+T26+V26+X26+Z26+AB26+AD26</f>
        <v>0</v>
      </c>
      <c r="AJ26" s="43">
        <f>AH26-AI26</f>
        <v>0</v>
      </c>
      <c r="AK26" s="146"/>
      <c r="AL26" s="49"/>
      <c r="AM26" s="49"/>
      <c r="AN26" s="49"/>
      <c r="AO26" s="49"/>
      <c r="AP26" s="50">
        <f>VLOOKUP(AP25,rank,7)</f>
        <v>0</v>
      </c>
      <c r="AQ26" s="50">
        <f>VLOOKUP(AP25,rank,8)</f>
        <v>0</v>
      </c>
      <c r="AR26" s="50">
        <f>VLOOKUP(AR25,rank,7)</f>
        <v>0</v>
      </c>
      <c r="AS26" s="50">
        <f>VLOOKUP(AR25,rank,8)</f>
        <v>0</v>
      </c>
      <c r="AT26" s="50">
        <f>VLOOKUP(AT25,rank,7)</f>
        <v>0</v>
      </c>
      <c r="AU26" s="50">
        <f>VLOOKUP(AT25,rank,8)</f>
        <v>0</v>
      </c>
      <c r="AV26" s="50">
        <f>VLOOKUP(AV25,rank,7)</f>
        <v>0</v>
      </c>
      <c r="AW26" s="50">
        <f>VLOOKUP(AV25,rank,8)</f>
        <v>0</v>
      </c>
      <c r="AX26" s="50">
        <f>VLOOKUP(AX25,rank,7)</f>
        <v>0</v>
      </c>
      <c r="AY26" s="50">
        <f>VLOOKUP(AX25,rank,8)</f>
        <v>0</v>
      </c>
      <c r="AZ26" s="50">
        <f>VLOOKUP(AZ25,rank,7)</f>
        <v>0</v>
      </c>
      <c r="BA26" s="50">
        <f>VLOOKUP(AZ25,rank,8)</f>
        <v>0</v>
      </c>
      <c r="BB26" s="50">
        <f>VLOOKUP(BB25,rank,7)</f>
        <v>0</v>
      </c>
      <c r="BC26" s="50">
        <f>VLOOKUP(BB25,rank,8)</f>
        <v>0</v>
      </c>
      <c r="BD26" s="50">
        <f>VLOOKUP(BD25,rank,7)</f>
        <v>0</v>
      </c>
      <c r="BE26" s="50">
        <f>VLOOKUP(BD25,rank,8)</f>
        <v>0</v>
      </c>
      <c r="BF26" s="50">
        <f>VLOOKUP(BF25,rank,7)</f>
        <v>0</v>
      </c>
      <c r="BG26" s="50">
        <f>VLOOKUP(BF25,rank,8)</f>
        <v>0</v>
      </c>
      <c r="BH26" s="50">
        <f>VLOOKUP(BH25,rank,7)</f>
        <v>0</v>
      </c>
      <c r="BI26" s="50">
        <f>VLOOKUP(BH25,rank,8)</f>
        <v>0</v>
      </c>
      <c r="BJ26" s="50">
        <f>VLOOKUP(BJ25,rank,7)</f>
        <v>0</v>
      </c>
      <c r="BK26" s="50">
        <f>VLOOKUP(BJ25,rank,8)</f>
        <v>0</v>
      </c>
      <c r="BL26" s="50">
        <f>VLOOKUP(BL25,rank,7)</f>
        <v>0</v>
      </c>
      <c r="BM26" s="50">
        <f>VLOOKUP(BL25,rank,8)</f>
        <v>0</v>
      </c>
      <c r="BN26" s="50">
        <f>VLOOKUP(BN25,rank,7)</f>
        <v>0</v>
      </c>
      <c r="BO26" s="50">
        <f>VLOOKUP(BN25,rank,8)</f>
        <v>0</v>
      </c>
      <c r="BP26" s="50">
        <f>VLOOKUP(BP25,rank,7)</f>
        <v>0</v>
      </c>
      <c r="BQ26" s="50">
        <f>VLOOKUP(BP25,rank,8)</f>
        <v>0</v>
      </c>
    </row>
    <row r="27" spans="1:69" ht="15.75" x14ac:dyDescent="0.25">
      <c r="A27" s="32" t="str">
        <f>Y3</f>
        <v>Calum</v>
      </c>
      <c r="B27" s="129">
        <f t="shared" ref="B27" si="93">AM27</f>
        <v>143</v>
      </c>
      <c r="C27" s="133">
        <f t="shared" ref="C27:S27" si="94">IF(C28=3,1,0)</f>
        <v>0</v>
      </c>
      <c r="D27" s="134"/>
      <c r="E27" s="133">
        <f t="shared" ref="E27:U27" si="95">IF(E28=3,1,0)</f>
        <v>0</v>
      </c>
      <c r="F27" s="134"/>
      <c r="G27" s="133">
        <f t="shared" si="94"/>
        <v>0</v>
      </c>
      <c r="H27" s="134"/>
      <c r="I27" s="133">
        <f t="shared" si="95"/>
        <v>0</v>
      </c>
      <c r="J27" s="134"/>
      <c r="K27" s="133">
        <f t="shared" si="94"/>
        <v>0</v>
      </c>
      <c r="L27" s="134"/>
      <c r="M27" s="133">
        <f t="shared" si="95"/>
        <v>0</v>
      </c>
      <c r="N27" s="134"/>
      <c r="O27" s="133">
        <f t="shared" si="94"/>
        <v>0</v>
      </c>
      <c r="P27" s="134"/>
      <c r="Q27" s="133">
        <f t="shared" si="95"/>
        <v>0</v>
      </c>
      <c r="R27" s="134"/>
      <c r="S27" s="133">
        <f t="shared" si="94"/>
        <v>0</v>
      </c>
      <c r="T27" s="134"/>
      <c r="U27" s="133">
        <f t="shared" si="95"/>
        <v>0</v>
      </c>
      <c r="V27" s="134"/>
      <c r="W27" s="33"/>
      <c r="X27" s="34"/>
      <c r="Y27" s="33"/>
      <c r="Z27" s="34"/>
      <c r="AA27" s="133">
        <f t="shared" ref="AA27" si="96">IF(AA28=3,1,0)</f>
        <v>0</v>
      </c>
      <c r="AB27" s="134"/>
      <c r="AC27" s="133">
        <f t="shared" ref="AC27" si="97">IF(AC28=3,1,0)</f>
        <v>0</v>
      </c>
      <c r="AD27" s="134"/>
      <c r="AE27" s="135">
        <f t="shared" ref="AE27" si="98">SUM(C27:AC27)</f>
        <v>0</v>
      </c>
      <c r="AF27" s="136"/>
      <c r="AG27" s="139"/>
      <c r="AH27" s="46"/>
      <c r="AI27" s="1"/>
      <c r="AJ27" s="2"/>
      <c r="AK27" s="145">
        <f t="shared" ref="AK27" si="99">RANK(AE27,AE27:AF54)</f>
        <v>1</v>
      </c>
      <c r="AL27" s="49" t="str">
        <f t="shared" si="46"/>
        <v>SCOSM2</v>
      </c>
      <c r="AM27" s="49">
        <f>VLOOKUP(AL27,ranking,3)</f>
        <v>143</v>
      </c>
      <c r="AN27" s="49" t="str">
        <f>VLOOKUP(AL27,ranking,10)</f>
        <v>Calum</v>
      </c>
      <c r="AO27" s="49" t="str">
        <f>VLOOKUP(AL27,ranking,11)</f>
        <v>Morrison</v>
      </c>
      <c r="AP27" s="162" t="s">
        <v>311</v>
      </c>
      <c r="AQ27" s="162"/>
      <c r="AR27" s="162" t="s">
        <v>312</v>
      </c>
      <c r="AS27" s="162"/>
      <c r="AT27" s="162" t="s">
        <v>313</v>
      </c>
      <c r="AU27" s="162"/>
      <c r="AV27" s="162" t="s">
        <v>314</v>
      </c>
      <c r="AW27" s="162"/>
      <c r="AX27" s="162" t="s">
        <v>315</v>
      </c>
      <c r="AY27" s="162"/>
      <c r="AZ27" s="162" t="s">
        <v>316</v>
      </c>
      <c r="BA27" s="162"/>
      <c r="BB27" s="162" t="s">
        <v>317</v>
      </c>
      <c r="BC27" s="162"/>
      <c r="BD27" s="162" t="s">
        <v>318</v>
      </c>
      <c r="BE27" s="162"/>
      <c r="BF27" s="162" t="s">
        <v>319</v>
      </c>
      <c r="BG27" s="162"/>
      <c r="BH27" s="162" t="s">
        <v>320</v>
      </c>
      <c r="BI27" s="162"/>
      <c r="BJ27" s="162" t="s">
        <v>321</v>
      </c>
      <c r="BK27" s="162"/>
      <c r="BL27" s="162" t="s">
        <v>322</v>
      </c>
      <c r="BM27" s="162"/>
      <c r="BN27" s="162" t="s">
        <v>323</v>
      </c>
      <c r="BO27" s="162"/>
      <c r="BP27" s="162" t="s">
        <v>324</v>
      </c>
      <c r="BQ27" s="162"/>
    </row>
    <row r="28" spans="1:69" ht="12.6" customHeight="1" x14ac:dyDescent="0.2">
      <c r="A28" s="45" t="str">
        <f>Y4</f>
        <v>Morrison</v>
      </c>
      <c r="B28" s="130"/>
      <c r="C28" s="39">
        <f>AP28</f>
        <v>0</v>
      </c>
      <c r="D28" s="39">
        <f t="shared" ref="D28:V28" si="100">AQ28</f>
        <v>0</v>
      </c>
      <c r="E28" s="39">
        <f t="shared" si="100"/>
        <v>0</v>
      </c>
      <c r="F28" s="39">
        <f t="shared" si="100"/>
        <v>0</v>
      </c>
      <c r="G28" s="39">
        <f t="shared" si="100"/>
        <v>0</v>
      </c>
      <c r="H28" s="39">
        <f t="shared" si="100"/>
        <v>0</v>
      </c>
      <c r="I28" s="39">
        <f t="shared" si="100"/>
        <v>0</v>
      </c>
      <c r="J28" s="39">
        <f t="shared" si="100"/>
        <v>0</v>
      </c>
      <c r="K28" s="39">
        <f t="shared" si="100"/>
        <v>0</v>
      </c>
      <c r="L28" s="39">
        <f t="shared" si="100"/>
        <v>0</v>
      </c>
      <c r="M28" s="39">
        <f t="shared" si="100"/>
        <v>0</v>
      </c>
      <c r="N28" s="39">
        <f t="shared" si="100"/>
        <v>0</v>
      </c>
      <c r="O28" s="39">
        <f t="shared" si="100"/>
        <v>0</v>
      </c>
      <c r="P28" s="39">
        <f t="shared" si="100"/>
        <v>0</v>
      </c>
      <c r="Q28" s="39">
        <f t="shared" si="100"/>
        <v>0</v>
      </c>
      <c r="R28" s="39">
        <f t="shared" si="100"/>
        <v>0</v>
      </c>
      <c r="S28" s="39">
        <f t="shared" si="100"/>
        <v>0</v>
      </c>
      <c r="T28" s="39">
        <f t="shared" si="100"/>
        <v>0</v>
      </c>
      <c r="U28" s="39">
        <f t="shared" si="100"/>
        <v>0</v>
      </c>
      <c r="V28" s="39">
        <f t="shared" si="100"/>
        <v>0</v>
      </c>
      <c r="W28" s="37"/>
      <c r="X28" s="38"/>
      <c r="Y28" s="37"/>
      <c r="Z28" s="38"/>
      <c r="AA28" s="39">
        <f>BJ28</f>
        <v>0</v>
      </c>
      <c r="AB28" s="40">
        <f>BK28</f>
        <v>0</v>
      </c>
      <c r="AC28" s="39">
        <f>BL28</f>
        <v>0</v>
      </c>
      <c r="AD28" s="40">
        <f>BM28</f>
        <v>0</v>
      </c>
      <c r="AE28" s="137"/>
      <c r="AF28" s="138"/>
      <c r="AG28" s="140"/>
      <c r="AH28" s="41">
        <f>C28+E28+G28+I28+K28+M28+O28+Q28+S28+U28+W28+Y28+AA28+AC28</f>
        <v>0</v>
      </c>
      <c r="AI28" s="42">
        <f>D28+F28+H28+J28+L28+N28+P28+R28+T28+V28+X28+Z28+AB28+AD28</f>
        <v>0</v>
      </c>
      <c r="AJ28" s="43">
        <f>AH28-AI28</f>
        <v>0</v>
      </c>
      <c r="AK28" s="146"/>
      <c r="AL28" s="49"/>
      <c r="AM28" s="49"/>
      <c r="AN28" s="49"/>
      <c r="AO28" s="49"/>
      <c r="AP28" s="50">
        <f>VLOOKUP(AP27,rank,7)</f>
        <v>0</v>
      </c>
      <c r="AQ28" s="50">
        <f>VLOOKUP(AP27,rank,8)</f>
        <v>0</v>
      </c>
      <c r="AR28" s="50">
        <f>VLOOKUP(AR27,rank,7)</f>
        <v>0</v>
      </c>
      <c r="AS28" s="50">
        <f>VLOOKUP(AR27,rank,8)</f>
        <v>0</v>
      </c>
      <c r="AT28" s="50">
        <f>VLOOKUP(AT27,rank,7)</f>
        <v>0</v>
      </c>
      <c r="AU28" s="50">
        <f>VLOOKUP(AT27,rank,8)</f>
        <v>0</v>
      </c>
      <c r="AV28" s="50">
        <f>VLOOKUP(AV27,rank,7)</f>
        <v>0</v>
      </c>
      <c r="AW28" s="50">
        <f>VLOOKUP(AV27,rank,8)</f>
        <v>0</v>
      </c>
      <c r="AX28" s="50">
        <f>VLOOKUP(AX27,rank,7)</f>
        <v>0</v>
      </c>
      <c r="AY28" s="50">
        <f>VLOOKUP(AX27,rank,8)</f>
        <v>0</v>
      </c>
      <c r="AZ28" s="50">
        <f>VLOOKUP(AZ27,rank,7)</f>
        <v>0</v>
      </c>
      <c r="BA28" s="50">
        <f>VLOOKUP(AZ27,rank,8)</f>
        <v>0</v>
      </c>
      <c r="BB28" s="50">
        <f>VLOOKUP(BB27,rank,7)</f>
        <v>0</v>
      </c>
      <c r="BC28" s="50">
        <f>VLOOKUP(BB27,rank,8)</f>
        <v>0</v>
      </c>
      <c r="BD28" s="50">
        <f>VLOOKUP(BD27,rank,7)</f>
        <v>0</v>
      </c>
      <c r="BE28" s="50">
        <f>VLOOKUP(BD27,rank,8)</f>
        <v>0</v>
      </c>
      <c r="BF28" s="50">
        <f>VLOOKUP(BF27,rank,7)</f>
        <v>0</v>
      </c>
      <c r="BG28" s="50">
        <f>VLOOKUP(BF27,rank,8)</f>
        <v>0</v>
      </c>
      <c r="BH28" s="50">
        <f>VLOOKUP(BH27,rank,7)</f>
        <v>0</v>
      </c>
      <c r="BI28" s="50">
        <f>VLOOKUP(BH27,rank,8)</f>
        <v>0</v>
      </c>
      <c r="BJ28" s="50">
        <f>VLOOKUP(BJ27,rank,7)</f>
        <v>0</v>
      </c>
      <c r="BK28" s="50">
        <f>VLOOKUP(BJ27,rank,8)</f>
        <v>0</v>
      </c>
      <c r="BL28" s="50">
        <f>VLOOKUP(BL27,rank,7)</f>
        <v>0</v>
      </c>
      <c r="BM28" s="50">
        <f>VLOOKUP(BL27,rank,8)</f>
        <v>0</v>
      </c>
      <c r="BN28" s="50">
        <f>VLOOKUP(BN27,rank,7)</f>
        <v>0</v>
      </c>
      <c r="BO28" s="50">
        <f>VLOOKUP(BN27,rank,8)</f>
        <v>0</v>
      </c>
      <c r="BP28" s="50">
        <f>VLOOKUP(BP27,rank,7)</f>
        <v>0</v>
      </c>
      <c r="BQ28" s="50">
        <f>VLOOKUP(BP27,rank,8)</f>
        <v>0</v>
      </c>
    </row>
    <row r="29" spans="1:69" ht="12.6" customHeight="1" x14ac:dyDescent="0.2">
      <c r="A29" s="32" t="str">
        <f>AA3</f>
        <v>Callum</v>
      </c>
      <c r="B29" s="129">
        <f t="shared" ref="B29" si="101">AM29</f>
        <v>153</v>
      </c>
      <c r="C29" s="133">
        <f t="shared" ref="C29:W29" si="102">IF(C30=3,1,0)</f>
        <v>0</v>
      </c>
      <c r="D29" s="134"/>
      <c r="E29" s="133">
        <f t="shared" ref="E29:Y29" si="103">IF(E30=3,1,0)</f>
        <v>0</v>
      </c>
      <c r="F29" s="134"/>
      <c r="G29" s="133">
        <f t="shared" si="102"/>
        <v>0</v>
      </c>
      <c r="H29" s="134"/>
      <c r="I29" s="133">
        <f t="shared" si="103"/>
        <v>0</v>
      </c>
      <c r="J29" s="134"/>
      <c r="K29" s="133">
        <f t="shared" si="102"/>
        <v>0</v>
      </c>
      <c r="L29" s="134"/>
      <c r="M29" s="133">
        <f t="shared" si="103"/>
        <v>0</v>
      </c>
      <c r="N29" s="134"/>
      <c r="O29" s="133">
        <f t="shared" si="102"/>
        <v>0</v>
      </c>
      <c r="P29" s="134"/>
      <c r="Q29" s="133">
        <f t="shared" si="103"/>
        <v>0</v>
      </c>
      <c r="R29" s="134"/>
      <c r="S29" s="133">
        <f t="shared" si="102"/>
        <v>0</v>
      </c>
      <c r="T29" s="134"/>
      <c r="U29" s="133">
        <f t="shared" si="103"/>
        <v>0</v>
      </c>
      <c r="V29" s="134"/>
      <c r="W29" s="133">
        <f t="shared" si="102"/>
        <v>0</v>
      </c>
      <c r="X29" s="134"/>
      <c r="Y29" s="133">
        <f t="shared" si="103"/>
        <v>0</v>
      </c>
      <c r="Z29" s="134"/>
      <c r="AA29" s="33"/>
      <c r="AB29" s="34"/>
      <c r="AC29" s="33"/>
      <c r="AD29" s="34"/>
      <c r="AE29" s="135">
        <f t="shared" ref="AE29" si="104">SUM(C29:AC29)</f>
        <v>0</v>
      </c>
      <c r="AF29" s="136"/>
      <c r="AG29" s="139"/>
      <c r="AH29" s="47"/>
      <c r="AI29" s="1"/>
      <c r="AJ29" s="2"/>
      <c r="AK29" s="145">
        <f t="shared" ref="AK29" si="105">RANK(AE29,AE29:AF56)</f>
        <v>1</v>
      </c>
      <c r="AL29" s="49" t="str">
        <f t="shared" si="46"/>
        <v>WALSM1</v>
      </c>
      <c r="AM29" s="49">
        <f>VLOOKUP(AL29,ranking,3)</f>
        <v>153</v>
      </c>
      <c r="AN29" s="49" t="str">
        <f>VLOOKUP(AL29,ranking,10)</f>
        <v>Callum</v>
      </c>
      <c r="AO29" s="49" t="str">
        <f>VLOOKUP(AL29,ranking,11)</f>
        <v>Evans</v>
      </c>
      <c r="AP29" s="162" t="s">
        <v>325</v>
      </c>
      <c r="AQ29" s="162"/>
      <c r="AR29" s="162" t="s">
        <v>326</v>
      </c>
      <c r="AS29" s="162"/>
      <c r="AT29" s="162" t="s">
        <v>327</v>
      </c>
      <c r="AU29" s="162"/>
      <c r="AV29" s="162" t="s">
        <v>328</v>
      </c>
      <c r="AW29" s="162"/>
      <c r="AX29" s="162" t="s">
        <v>329</v>
      </c>
      <c r="AY29" s="162"/>
      <c r="AZ29" s="162" t="s">
        <v>330</v>
      </c>
      <c r="BA29" s="162"/>
      <c r="BB29" s="162" t="s">
        <v>331</v>
      </c>
      <c r="BC29" s="162"/>
      <c r="BD29" s="162" t="s">
        <v>332</v>
      </c>
      <c r="BE29" s="162"/>
      <c r="BF29" s="162" t="s">
        <v>333</v>
      </c>
      <c r="BG29" s="162"/>
      <c r="BH29" s="162" t="s">
        <v>334</v>
      </c>
      <c r="BI29" s="162"/>
      <c r="BJ29" s="162" t="s">
        <v>335</v>
      </c>
      <c r="BK29" s="162"/>
      <c r="BL29" s="162" t="s">
        <v>336</v>
      </c>
      <c r="BM29" s="162"/>
      <c r="BN29" s="162" t="s">
        <v>337</v>
      </c>
      <c r="BO29" s="162"/>
      <c r="BP29" s="162" t="s">
        <v>338</v>
      </c>
      <c r="BQ29" s="162"/>
    </row>
    <row r="30" spans="1:69" ht="12.6" customHeight="1" x14ac:dyDescent="0.2">
      <c r="A30" s="45" t="str">
        <f>AA4</f>
        <v>Evans</v>
      </c>
      <c r="B30" s="130"/>
      <c r="C30" s="39">
        <f>AP30</f>
        <v>0</v>
      </c>
      <c r="D30" s="40">
        <f>AQ30</f>
        <v>0</v>
      </c>
      <c r="E30" s="39">
        <f t="shared" ref="E30:Z30" si="106">AR30</f>
        <v>0</v>
      </c>
      <c r="F30" s="40">
        <f t="shared" si="106"/>
        <v>0</v>
      </c>
      <c r="G30" s="39">
        <f t="shared" si="106"/>
        <v>0</v>
      </c>
      <c r="H30" s="40">
        <f t="shared" si="106"/>
        <v>0</v>
      </c>
      <c r="I30" s="39">
        <f t="shared" si="106"/>
        <v>0</v>
      </c>
      <c r="J30" s="40">
        <f t="shared" si="106"/>
        <v>0</v>
      </c>
      <c r="K30" s="39">
        <f t="shared" si="106"/>
        <v>0</v>
      </c>
      <c r="L30" s="40">
        <f t="shared" si="106"/>
        <v>0</v>
      </c>
      <c r="M30" s="39">
        <f t="shared" si="106"/>
        <v>0</v>
      </c>
      <c r="N30" s="40">
        <f t="shared" si="106"/>
        <v>0</v>
      </c>
      <c r="O30" s="39">
        <f t="shared" si="106"/>
        <v>0</v>
      </c>
      <c r="P30" s="40">
        <f t="shared" si="106"/>
        <v>0</v>
      </c>
      <c r="Q30" s="39">
        <f t="shared" si="106"/>
        <v>0</v>
      </c>
      <c r="R30" s="40">
        <f t="shared" si="106"/>
        <v>0</v>
      </c>
      <c r="S30" s="39">
        <f t="shared" si="106"/>
        <v>0</v>
      </c>
      <c r="T30" s="40">
        <f t="shared" si="106"/>
        <v>0</v>
      </c>
      <c r="U30" s="39">
        <f t="shared" si="106"/>
        <v>0</v>
      </c>
      <c r="V30" s="40">
        <f t="shared" si="106"/>
        <v>0</v>
      </c>
      <c r="W30" s="39">
        <f t="shared" si="106"/>
        <v>0</v>
      </c>
      <c r="X30" s="40">
        <f t="shared" si="106"/>
        <v>0</v>
      </c>
      <c r="Y30" s="39">
        <f t="shared" si="106"/>
        <v>0</v>
      </c>
      <c r="Z30" s="40">
        <f t="shared" si="106"/>
        <v>0</v>
      </c>
      <c r="AA30" s="37"/>
      <c r="AB30" s="38"/>
      <c r="AC30" s="37"/>
      <c r="AD30" s="38"/>
      <c r="AE30" s="137"/>
      <c r="AF30" s="138"/>
      <c r="AG30" s="140"/>
      <c r="AH30" s="41">
        <f>C30+E30+G30+I30+K30+M30+O30+Q30+S30+U30+W30+Y30+AA30+AC30</f>
        <v>0</v>
      </c>
      <c r="AI30" s="42">
        <f>D30+F30+H30+J30+L30+N30+P30+R30+T30+V30+X30+Z30+AB30+AD30</f>
        <v>0</v>
      </c>
      <c r="AJ30" s="43">
        <f>AH30-AI30</f>
        <v>0</v>
      </c>
      <c r="AK30" s="146"/>
      <c r="AL30" s="49"/>
      <c r="AM30" s="49"/>
      <c r="AN30" s="49"/>
      <c r="AO30" s="49"/>
      <c r="AP30" s="50">
        <f>VLOOKUP(AP29,rank,7)</f>
        <v>0</v>
      </c>
      <c r="AQ30" s="50">
        <f>VLOOKUP(AP29,rank,8)</f>
        <v>0</v>
      </c>
      <c r="AR30" s="50">
        <f>VLOOKUP(AR29,rank,7)</f>
        <v>0</v>
      </c>
      <c r="AS30" s="50">
        <f>VLOOKUP(AR29,rank,8)</f>
        <v>0</v>
      </c>
      <c r="AT30" s="50">
        <f>VLOOKUP(AT29,rank,7)</f>
        <v>0</v>
      </c>
      <c r="AU30" s="50">
        <f>VLOOKUP(AT29,rank,8)</f>
        <v>0</v>
      </c>
      <c r="AV30" s="50">
        <f>VLOOKUP(AV29,rank,7)</f>
        <v>0</v>
      </c>
      <c r="AW30" s="50">
        <f>VLOOKUP(AV29,rank,8)</f>
        <v>0</v>
      </c>
      <c r="AX30" s="50">
        <f>VLOOKUP(AX29,rank,7)</f>
        <v>0</v>
      </c>
      <c r="AY30" s="50">
        <f>VLOOKUP(AX29,rank,8)</f>
        <v>0</v>
      </c>
      <c r="AZ30" s="50">
        <f>VLOOKUP(AZ29,rank,7)</f>
        <v>0</v>
      </c>
      <c r="BA30" s="50">
        <f>VLOOKUP(AZ29,rank,8)</f>
        <v>0</v>
      </c>
      <c r="BB30" s="50">
        <f>VLOOKUP(BB29,rank,7)</f>
        <v>0</v>
      </c>
      <c r="BC30" s="50">
        <f>VLOOKUP(BB29,rank,8)</f>
        <v>0</v>
      </c>
      <c r="BD30" s="50">
        <f>VLOOKUP(BD29,rank,7)</f>
        <v>0</v>
      </c>
      <c r="BE30" s="50">
        <f>VLOOKUP(BD29,rank,8)</f>
        <v>0</v>
      </c>
      <c r="BF30" s="50">
        <f>VLOOKUP(BF29,rank,7)</f>
        <v>0</v>
      </c>
      <c r="BG30" s="50">
        <f>VLOOKUP(BF29,rank,8)</f>
        <v>0</v>
      </c>
      <c r="BH30" s="50">
        <f>VLOOKUP(BH29,rank,7)</f>
        <v>0</v>
      </c>
      <c r="BI30" s="50">
        <f>VLOOKUP(BH29,rank,8)</f>
        <v>0</v>
      </c>
      <c r="BJ30" s="50">
        <f>VLOOKUP(BJ29,rank,7)</f>
        <v>0</v>
      </c>
      <c r="BK30" s="50">
        <f>VLOOKUP(BJ29,rank,8)</f>
        <v>0</v>
      </c>
      <c r="BL30" s="50">
        <f>VLOOKUP(BL29,rank,7)</f>
        <v>0</v>
      </c>
      <c r="BM30" s="50">
        <f>VLOOKUP(BL29,rank,8)</f>
        <v>0</v>
      </c>
      <c r="BN30" s="50">
        <f>VLOOKUP(BN29,rank,7)</f>
        <v>0</v>
      </c>
      <c r="BO30" s="50">
        <f>VLOOKUP(BN29,rank,8)</f>
        <v>0</v>
      </c>
      <c r="BP30" s="50">
        <f>VLOOKUP(BP29,rank,7)</f>
        <v>0</v>
      </c>
      <c r="BQ30" s="50">
        <f>VLOOKUP(BP29,rank,8)</f>
        <v>0</v>
      </c>
    </row>
    <row r="31" spans="1:69" ht="12.6" customHeight="1" x14ac:dyDescent="0.2">
      <c r="A31" s="32" t="str">
        <f>AC3</f>
        <v>Dean</v>
      </c>
      <c r="B31" s="129">
        <f t="shared" ref="B31" si="107">AM31</f>
        <v>154</v>
      </c>
      <c r="C31" s="133">
        <f t="shared" ref="C31:W31" si="108">IF(C32=3,1,0)</f>
        <v>0</v>
      </c>
      <c r="D31" s="134"/>
      <c r="E31" s="133">
        <f t="shared" ref="E31:Y31" si="109">IF(E32=3,1,0)</f>
        <v>0</v>
      </c>
      <c r="F31" s="134"/>
      <c r="G31" s="133">
        <f t="shared" si="108"/>
        <v>0</v>
      </c>
      <c r="H31" s="134"/>
      <c r="I31" s="133">
        <f t="shared" si="109"/>
        <v>0</v>
      </c>
      <c r="J31" s="134"/>
      <c r="K31" s="133">
        <f t="shared" si="108"/>
        <v>0</v>
      </c>
      <c r="L31" s="134"/>
      <c r="M31" s="133">
        <f t="shared" si="109"/>
        <v>0</v>
      </c>
      <c r="N31" s="134"/>
      <c r="O31" s="133">
        <f t="shared" si="108"/>
        <v>0</v>
      </c>
      <c r="P31" s="134"/>
      <c r="Q31" s="133">
        <f t="shared" si="109"/>
        <v>0</v>
      </c>
      <c r="R31" s="134"/>
      <c r="S31" s="133">
        <f t="shared" si="108"/>
        <v>0</v>
      </c>
      <c r="T31" s="134"/>
      <c r="U31" s="133">
        <f t="shared" si="109"/>
        <v>0</v>
      </c>
      <c r="V31" s="134"/>
      <c r="W31" s="133">
        <f t="shared" si="108"/>
        <v>0</v>
      </c>
      <c r="X31" s="134"/>
      <c r="Y31" s="133">
        <f t="shared" si="109"/>
        <v>0</v>
      </c>
      <c r="Z31" s="134"/>
      <c r="AA31" s="33"/>
      <c r="AB31" s="34"/>
      <c r="AC31" s="33"/>
      <c r="AD31" s="34"/>
      <c r="AE31" s="135">
        <f t="shared" ref="AE31" si="110">SUM(C31:AC31)</f>
        <v>0</v>
      </c>
      <c r="AF31" s="136"/>
      <c r="AG31" s="139"/>
      <c r="AH31" s="47"/>
      <c r="AI31" s="1"/>
      <c r="AJ31" s="2"/>
      <c r="AK31" s="145">
        <f t="shared" ref="AK31" si="111">RANK(AE31,AE31:AF58)</f>
        <v>1</v>
      </c>
      <c r="AL31" s="49" t="str">
        <f t="shared" si="46"/>
        <v>WALSM2</v>
      </c>
      <c r="AM31" s="49">
        <f>VLOOKUP(AL31,ranking,3)</f>
        <v>154</v>
      </c>
      <c r="AN31" s="49" t="str">
        <f>VLOOKUP(AL31,ranking,10)</f>
        <v>Dean</v>
      </c>
      <c r="AO31" s="49" t="str">
        <f>VLOOKUP(AL31,ranking,11)</f>
        <v>Cundy</v>
      </c>
      <c r="AP31" s="162" t="s">
        <v>339</v>
      </c>
      <c r="AQ31" s="162"/>
      <c r="AR31" s="162" t="s">
        <v>340</v>
      </c>
      <c r="AS31" s="162"/>
      <c r="AT31" s="162" t="s">
        <v>341</v>
      </c>
      <c r="AU31" s="162"/>
      <c r="AV31" s="162" t="s">
        <v>342</v>
      </c>
      <c r="AW31" s="162"/>
      <c r="AX31" s="162" t="s">
        <v>343</v>
      </c>
      <c r="AY31" s="162"/>
      <c r="AZ31" s="162" t="s">
        <v>344</v>
      </c>
      <c r="BA31" s="162"/>
      <c r="BB31" s="162" t="s">
        <v>345</v>
      </c>
      <c r="BC31" s="162"/>
      <c r="BD31" s="162" t="s">
        <v>346</v>
      </c>
      <c r="BE31" s="162"/>
      <c r="BF31" s="162" t="s">
        <v>347</v>
      </c>
      <c r="BG31" s="162"/>
      <c r="BH31" s="162" t="s">
        <v>348</v>
      </c>
      <c r="BI31" s="162"/>
      <c r="BJ31" s="162" t="s">
        <v>349</v>
      </c>
      <c r="BK31" s="162"/>
      <c r="BL31" s="162" t="s">
        <v>350</v>
      </c>
      <c r="BM31" s="162"/>
      <c r="BN31" s="162" t="s">
        <v>351</v>
      </c>
      <c r="BO31" s="162"/>
      <c r="BP31" s="162" t="s">
        <v>352</v>
      </c>
      <c r="BQ31" s="162"/>
    </row>
    <row r="32" spans="1:69" ht="12.6" customHeight="1" x14ac:dyDescent="0.2">
      <c r="A32" s="45" t="str">
        <f>AC4</f>
        <v>Cundy</v>
      </c>
      <c r="B32" s="130"/>
      <c r="C32" s="39">
        <f>AP32</f>
        <v>0</v>
      </c>
      <c r="D32" s="40">
        <f>AQ32</f>
        <v>0</v>
      </c>
      <c r="E32" s="39">
        <f t="shared" ref="E32:Z32" si="112">AR32</f>
        <v>0</v>
      </c>
      <c r="F32" s="40">
        <f t="shared" si="112"/>
        <v>0</v>
      </c>
      <c r="G32" s="39">
        <f t="shared" si="112"/>
        <v>0</v>
      </c>
      <c r="H32" s="40">
        <f t="shared" si="112"/>
        <v>0</v>
      </c>
      <c r="I32" s="39">
        <f t="shared" si="112"/>
        <v>0</v>
      </c>
      <c r="J32" s="40">
        <f t="shared" si="112"/>
        <v>0</v>
      </c>
      <c r="K32" s="39">
        <f t="shared" si="112"/>
        <v>0</v>
      </c>
      <c r="L32" s="40">
        <f t="shared" si="112"/>
        <v>0</v>
      </c>
      <c r="M32" s="39">
        <f t="shared" si="112"/>
        <v>0</v>
      </c>
      <c r="N32" s="40">
        <f t="shared" si="112"/>
        <v>0</v>
      </c>
      <c r="O32" s="39">
        <f t="shared" si="112"/>
        <v>0</v>
      </c>
      <c r="P32" s="40">
        <f t="shared" si="112"/>
        <v>0</v>
      </c>
      <c r="Q32" s="39">
        <f t="shared" si="112"/>
        <v>0</v>
      </c>
      <c r="R32" s="40">
        <f t="shared" si="112"/>
        <v>0</v>
      </c>
      <c r="S32" s="39">
        <f t="shared" si="112"/>
        <v>0</v>
      </c>
      <c r="T32" s="40">
        <f t="shared" si="112"/>
        <v>0</v>
      </c>
      <c r="U32" s="39">
        <f t="shared" si="112"/>
        <v>0</v>
      </c>
      <c r="V32" s="40">
        <f t="shared" si="112"/>
        <v>0</v>
      </c>
      <c r="W32" s="39">
        <f t="shared" si="112"/>
        <v>0</v>
      </c>
      <c r="X32" s="40">
        <f t="shared" si="112"/>
        <v>0</v>
      </c>
      <c r="Y32" s="39">
        <f t="shared" si="112"/>
        <v>0</v>
      </c>
      <c r="Z32" s="40">
        <f t="shared" si="112"/>
        <v>0</v>
      </c>
      <c r="AA32" s="37"/>
      <c r="AB32" s="38"/>
      <c r="AC32" s="37"/>
      <c r="AD32" s="38"/>
      <c r="AE32" s="137"/>
      <c r="AF32" s="138"/>
      <c r="AG32" s="140"/>
      <c r="AH32" s="41">
        <f>C32+E32+G32+I32+K32+M32+O32+Q32+S32+U32+W32+Y32+AA32+AC32</f>
        <v>0</v>
      </c>
      <c r="AI32" s="42">
        <f>D32+F32+H32+J32+L32+N32+P32+R32+T32+V32+X32+Z32+AB32+AD32</f>
        <v>0</v>
      </c>
      <c r="AJ32" s="43">
        <f>AH32-AI32</f>
        <v>0</v>
      </c>
      <c r="AK32" s="146"/>
      <c r="AL32" s="49"/>
      <c r="AM32" s="49"/>
      <c r="AN32" s="49"/>
      <c r="AO32" s="49"/>
      <c r="AP32" s="50">
        <f>VLOOKUP(AP31,rank,7)</f>
        <v>0</v>
      </c>
      <c r="AQ32" s="50">
        <f>VLOOKUP(AP31,rank,8)</f>
        <v>0</v>
      </c>
      <c r="AR32" s="50">
        <f>VLOOKUP(AR31,rank,7)</f>
        <v>0</v>
      </c>
      <c r="AS32" s="50">
        <f>VLOOKUP(AR31,rank,8)</f>
        <v>0</v>
      </c>
      <c r="AT32" s="50">
        <f>VLOOKUP(AT31,rank,7)</f>
        <v>0</v>
      </c>
      <c r="AU32" s="50">
        <f>VLOOKUP(AT31,rank,8)</f>
        <v>0</v>
      </c>
      <c r="AV32" s="50">
        <f>VLOOKUP(AV31,rank,7)</f>
        <v>0</v>
      </c>
      <c r="AW32" s="50">
        <f>VLOOKUP(AV31,rank,8)</f>
        <v>0</v>
      </c>
      <c r="AX32" s="50">
        <f>VLOOKUP(AX31,rank,7)</f>
        <v>0</v>
      </c>
      <c r="AY32" s="50">
        <f>VLOOKUP(AX31,rank,8)</f>
        <v>0</v>
      </c>
      <c r="AZ32" s="50">
        <f>VLOOKUP(AZ31,rank,7)</f>
        <v>0</v>
      </c>
      <c r="BA32" s="50">
        <f>VLOOKUP(AZ31,rank,8)</f>
        <v>0</v>
      </c>
      <c r="BB32" s="50">
        <f>VLOOKUP(BB31,rank,7)</f>
        <v>0</v>
      </c>
      <c r="BC32" s="50">
        <f>VLOOKUP(BB31,rank,8)</f>
        <v>0</v>
      </c>
      <c r="BD32" s="50">
        <f>VLOOKUP(BD31,rank,7)</f>
        <v>0</v>
      </c>
      <c r="BE32" s="50">
        <f>VLOOKUP(BD31,rank,8)</f>
        <v>0</v>
      </c>
      <c r="BF32" s="50">
        <f>VLOOKUP(BF31,rank,7)</f>
        <v>0</v>
      </c>
      <c r="BG32" s="50">
        <f>VLOOKUP(BF31,rank,8)</f>
        <v>0</v>
      </c>
      <c r="BH32" s="50">
        <f>VLOOKUP(BH31,rank,7)</f>
        <v>0</v>
      </c>
      <c r="BI32" s="50">
        <f>VLOOKUP(BH31,rank,8)</f>
        <v>0</v>
      </c>
      <c r="BJ32" s="50">
        <f>VLOOKUP(BJ31,rank,7)</f>
        <v>0</v>
      </c>
      <c r="BK32" s="50">
        <f>VLOOKUP(BJ31,rank,8)</f>
        <v>0</v>
      </c>
      <c r="BL32" s="50">
        <f>VLOOKUP(BL31,rank,7)</f>
        <v>0</v>
      </c>
      <c r="BM32" s="50">
        <f>VLOOKUP(BL31,rank,8)</f>
        <v>0</v>
      </c>
      <c r="BN32" s="50">
        <f>VLOOKUP(BN31,rank,7)</f>
        <v>0</v>
      </c>
      <c r="BO32" s="50">
        <f>VLOOKUP(BN31,rank,8)</f>
        <v>0</v>
      </c>
      <c r="BP32" s="50">
        <f>VLOOKUP(BP31,rank,7)</f>
        <v>0</v>
      </c>
      <c r="BQ32" s="50">
        <f>VLOOKUP(BP31,rank,8)</f>
        <v>0</v>
      </c>
    </row>
    <row r="34" spans="1:27" x14ac:dyDescent="0.2">
      <c r="A34" s="67" t="s">
        <v>134</v>
      </c>
      <c r="B34" s="68"/>
    </row>
    <row r="35" spans="1:27" x14ac:dyDescent="0.2">
      <c r="A35" s="54" t="str">
        <f>'S 1'!D190</f>
        <v>ENGSM1GSYSM1</v>
      </c>
      <c r="B35" s="54"/>
      <c r="C35" s="54"/>
      <c r="D35" s="54"/>
      <c r="E35" s="54"/>
      <c r="F35" s="54"/>
      <c r="G35" s="50">
        <f>'S 1'!E190</f>
        <v>0</v>
      </c>
      <c r="H35" s="50">
        <f>'S 1'!F190</f>
        <v>0</v>
      </c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</row>
    <row r="36" spans="1:27" x14ac:dyDescent="0.2">
      <c r="A36" s="54" t="str">
        <f>'S 1'!D188</f>
        <v>ENGSM1GSYSM2</v>
      </c>
      <c r="B36" s="54"/>
      <c r="C36" s="54"/>
      <c r="D36" s="54"/>
      <c r="E36" s="54"/>
      <c r="F36" s="54"/>
      <c r="G36" s="50">
        <f>'S 1'!E188</f>
        <v>0</v>
      </c>
      <c r="H36" s="50">
        <f>'S 1'!F188</f>
        <v>0</v>
      </c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</row>
    <row r="37" spans="1:27" x14ac:dyDescent="0.2">
      <c r="A37" s="49" t="str">
        <f>'S 3'!D202</f>
        <v>ENGSM1IOMSM1</v>
      </c>
      <c r="B37" s="49"/>
      <c r="C37" s="49"/>
      <c r="D37" s="49"/>
      <c r="E37" s="49"/>
      <c r="F37" s="49"/>
      <c r="G37" s="50">
        <f>'S 3'!E202</f>
        <v>0</v>
      </c>
      <c r="H37" s="50">
        <f>'S 3'!F202</f>
        <v>0</v>
      </c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</row>
    <row r="38" spans="1:27" x14ac:dyDescent="0.2">
      <c r="A38" s="49" t="str">
        <f>'S 3'!D201</f>
        <v>ENGSM1IOMSM2</v>
      </c>
      <c r="B38" s="49"/>
      <c r="C38" s="49"/>
      <c r="D38" s="49"/>
      <c r="E38" s="49"/>
      <c r="F38" s="49"/>
      <c r="G38" s="50">
        <f>'S 3'!E201</f>
        <v>0</v>
      </c>
      <c r="H38" s="50">
        <f>'S 3'!F201</f>
        <v>0</v>
      </c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</row>
    <row r="39" spans="1:27" x14ac:dyDescent="0.2">
      <c r="A39" s="49" t="str">
        <f>'S 4'!D182</f>
        <v>ENGSM1IRESM1</v>
      </c>
      <c r="B39" s="49"/>
      <c r="C39" s="49"/>
      <c r="D39" s="49"/>
      <c r="E39" s="49"/>
      <c r="F39" s="49"/>
      <c r="G39" s="50">
        <f>'S 4'!E182</f>
        <v>0</v>
      </c>
      <c r="H39" s="50">
        <f>'S 4'!F182</f>
        <v>0</v>
      </c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x14ac:dyDescent="0.2">
      <c r="A40" s="49" t="str">
        <f>'S 4'!D180</f>
        <v>ENGSM1IRESM2</v>
      </c>
      <c r="B40" s="49"/>
      <c r="C40" s="49"/>
      <c r="D40" s="49"/>
      <c r="E40" s="49"/>
      <c r="F40" s="49"/>
      <c r="G40" s="50">
        <f>'S 4'!E180</f>
        <v>0</v>
      </c>
      <c r="H40" s="50">
        <f>'S 4'!F180</f>
        <v>0</v>
      </c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x14ac:dyDescent="0.2">
      <c r="A41" s="49" t="str">
        <f>'S 6'!D186</f>
        <v>ENGSM1JSYSM1</v>
      </c>
      <c r="B41" s="49"/>
      <c r="C41" s="49"/>
      <c r="D41" s="49"/>
      <c r="E41" s="49"/>
      <c r="F41" s="49"/>
      <c r="G41" s="50">
        <f>'S 6'!E186</f>
        <v>0</v>
      </c>
      <c r="H41" s="50">
        <f>'S 6'!F186</f>
        <v>0</v>
      </c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x14ac:dyDescent="0.2">
      <c r="A42" s="49" t="str">
        <f>'S 6'!D184</f>
        <v>ENGSM1JSYSM2</v>
      </c>
      <c r="B42" s="49"/>
      <c r="C42" s="49"/>
      <c r="D42" s="49"/>
      <c r="E42" s="49"/>
      <c r="F42" s="49"/>
      <c r="G42" s="50">
        <f>'S 6'!E184</f>
        <v>0</v>
      </c>
      <c r="H42" s="50">
        <f>'S 6'!F184</f>
        <v>0</v>
      </c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x14ac:dyDescent="0.2">
      <c r="A43" s="54" t="str">
        <f>'S 2'!D206</f>
        <v>ENGSM1NONESM1</v>
      </c>
      <c r="B43" s="54"/>
      <c r="C43" s="54"/>
      <c r="D43" s="54"/>
      <c r="E43" s="54"/>
      <c r="F43" s="54"/>
      <c r="G43" s="50">
        <f>'S 2'!E206</f>
        <v>0</v>
      </c>
      <c r="H43" s="50">
        <f>'S 2'!F206</f>
        <v>0</v>
      </c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44" spans="1:27" x14ac:dyDescent="0.2">
      <c r="A44" s="54" t="str">
        <f>'S 2'!D205</f>
        <v>ENGSM1NONESM2</v>
      </c>
      <c r="B44" s="54"/>
      <c r="C44" s="54"/>
      <c r="D44" s="54"/>
      <c r="E44" s="54"/>
      <c r="F44" s="54"/>
      <c r="G44" s="50">
        <f>'S 2'!E205</f>
        <v>0</v>
      </c>
      <c r="H44" s="50">
        <f>'S 2'!F205</f>
        <v>0</v>
      </c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</row>
    <row r="45" spans="1:27" x14ac:dyDescent="0.2">
      <c r="A45" s="49" t="str">
        <f>'S 5'!D194</f>
        <v>ENGSM1SCOSM1</v>
      </c>
      <c r="B45" s="49"/>
      <c r="C45" s="49"/>
      <c r="D45" s="49"/>
      <c r="E45" s="49"/>
      <c r="F45" s="49"/>
      <c r="G45" s="50">
        <f>'S 5'!E194</f>
        <v>0</v>
      </c>
      <c r="H45" s="50">
        <f>'S 5'!F194</f>
        <v>0</v>
      </c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</row>
    <row r="46" spans="1:27" x14ac:dyDescent="0.2">
      <c r="A46" s="49" t="str">
        <f>'S 5'!D193</f>
        <v>ENGSM1SCOSM2</v>
      </c>
      <c r="B46" s="49"/>
      <c r="C46" s="49"/>
      <c r="D46" s="49"/>
      <c r="E46" s="49"/>
      <c r="F46" s="49"/>
      <c r="G46" s="50">
        <f>'S 5'!E193</f>
        <v>0</v>
      </c>
      <c r="H46" s="50">
        <f>'S 5'!F193</f>
        <v>0</v>
      </c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</row>
    <row r="47" spans="1:27" x14ac:dyDescent="0.2">
      <c r="A47" s="49" t="str">
        <f>'S 7'!D198</f>
        <v>ENGSM1WALSM1</v>
      </c>
      <c r="B47" s="49"/>
      <c r="C47" s="49"/>
      <c r="D47" s="49"/>
      <c r="E47" s="49"/>
      <c r="F47" s="49"/>
      <c r="G47" s="50">
        <f>'S 7'!E198</f>
        <v>0</v>
      </c>
      <c r="H47" s="50">
        <f>'S 7'!F198</f>
        <v>0</v>
      </c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</row>
    <row r="48" spans="1:27" x14ac:dyDescent="0.2">
      <c r="A48" s="49" t="str">
        <f>'S 7'!D197</f>
        <v>ENGSM1WALSM2</v>
      </c>
      <c r="B48" s="49"/>
      <c r="C48" s="49"/>
      <c r="D48" s="49"/>
      <c r="E48" s="49"/>
      <c r="F48" s="49"/>
      <c r="G48" s="50">
        <f>'S 7'!E197</f>
        <v>0</v>
      </c>
      <c r="H48" s="50">
        <f>'S 7'!F197</f>
        <v>0</v>
      </c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</row>
    <row r="49" spans="1:27" x14ac:dyDescent="0.2">
      <c r="A49" s="54" t="str">
        <f>'S 1'!D189</f>
        <v>ENGSM2GSYSM1</v>
      </c>
      <c r="B49" s="54"/>
      <c r="C49" s="54"/>
      <c r="D49" s="54"/>
      <c r="E49" s="54"/>
      <c r="F49" s="54"/>
      <c r="G49" s="50">
        <f>'S 1'!E189</f>
        <v>0</v>
      </c>
      <c r="H49" s="50">
        <f>'S 1'!F189</f>
        <v>0</v>
      </c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</row>
    <row r="50" spans="1:27" x14ac:dyDescent="0.2">
      <c r="A50" s="54" t="str">
        <f>'S 1'!D191</f>
        <v>ENGSM2GSYSM2</v>
      </c>
      <c r="B50" s="54"/>
      <c r="C50" s="54"/>
      <c r="D50" s="54"/>
      <c r="E50" s="54"/>
      <c r="F50" s="54"/>
      <c r="G50" s="50">
        <f>'S 1'!E191</f>
        <v>0</v>
      </c>
      <c r="H50" s="50">
        <f>'S 1'!F191</f>
        <v>0</v>
      </c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</row>
    <row r="51" spans="1:27" x14ac:dyDescent="0.2">
      <c r="A51" s="49" t="str">
        <f>'S 3'!D200</f>
        <v>ENGSM2IOMSM1</v>
      </c>
      <c r="B51" s="49"/>
      <c r="C51" s="49"/>
      <c r="D51" s="49"/>
      <c r="E51" s="49"/>
      <c r="F51" s="49"/>
      <c r="G51" s="50">
        <f>'S 3'!E200</f>
        <v>0</v>
      </c>
      <c r="H51" s="50">
        <f>'S 3'!F200</f>
        <v>0</v>
      </c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x14ac:dyDescent="0.2">
      <c r="A52" s="49" t="str">
        <f>'S 3'!D203</f>
        <v>ENGSM2IOMSM2</v>
      </c>
      <c r="B52" s="49"/>
      <c r="C52" s="49"/>
      <c r="D52" s="49"/>
      <c r="E52" s="49"/>
      <c r="F52" s="49"/>
      <c r="G52" s="50">
        <f>'S 3'!E203</f>
        <v>0</v>
      </c>
      <c r="H52" s="50">
        <f>'S 3'!F203</f>
        <v>0</v>
      </c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x14ac:dyDescent="0.2">
      <c r="A53" s="49" t="str">
        <f>'S 4'!D181</f>
        <v>ENGSM2IRESM1</v>
      </c>
      <c r="B53" s="49"/>
      <c r="C53" s="49"/>
      <c r="D53" s="49"/>
      <c r="E53" s="49"/>
      <c r="F53" s="49"/>
      <c r="G53" s="50">
        <f>'S 4'!E181</f>
        <v>0</v>
      </c>
      <c r="H53" s="50">
        <f>'S 4'!F181</f>
        <v>0</v>
      </c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x14ac:dyDescent="0.2">
      <c r="A54" s="49" t="str">
        <f>'S 4'!D183</f>
        <v>ENGSM2IRESM2</v>
      </c>
      <c r="B54" s="49"/>
      <c r="C54" s="49"/>
      <c r="D54" s="49"/>
      <c r="E54" s="49"/>
      <c r="F54" s="49"/>
      <c r="G54" s="50">
        <f>'S 4'!E183</f>
        <v>0</v>
      </c>
      <c r="H54" s="50">
        <f>'S 4'!F183</f>
        <v>0</v>
      </c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</row>
    <row r="55" spans="1:27" x14ac:dyDescent="0.2">
      <c r="A55" s="49" t="str">
        <f>'S 6'!D185</f>
        <v>ENGSM2JSYSM1</v>
      </c>
      <c r="B55" s="49"/>
      <c r="C55" s="49"/>
      <c r="D55" s="49"/>
      <c r="E55" s="49"/>
      <c r="F55" s="49"/>
      <c r="G55" s="50">
        <f>'S 6'!E185</f>
        <v>0</v>
      </c>
      <c r="H55" s="50">
        <f>'S 6'!F185</f>
        <v>0</v>
      </c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</row>
    <row r="56" spans="1:27" x14ac:dyDescent="0.2">
      <c r="A56" s="49" t="str">
        <f>'S 6'!D187</f>
        <v>ENGSM2JSYSM2</v>
      </c>
      <c r="B56" s="49"/>
      <c r="C56" s="49"/>
      <c r="D56" s="49"/>
      <c r="E56" s="49"/>
      <c r="F56" s="49"/>
      <c r="G56" s="50">
        <f>'S 6'!E187</f>
        <v>0</v>
      </c>
      <c r="H56" s="50">
        <f>'S 6'!F187</f>
        <v>0</v>
      </c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</row>
    <row r="57" spans="1:27" x14ac:dyDescent="0.2">
      <c r="A57" s="54" t="str">
        <f>'S 2'!D204</f>
        <v>ENGSM2NONESM1</v>
      </c>
      <c r="B57" s="54"/>
      <c r="C57" s="54"/>
      <c r="D57" s="54"/>
      <c r="E57" s="54"/>
      <c r="F57" s="54"/>
      <c r="G57" s="50">
        <f>'S 2'!E204</f>
        <v>0</v>
      </c>
      <c r="H57" s="50">
        <f>'S 2'!F204</f>
        <v>0</v>
      </c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</row>
    <row r="58" spans="1:27" x14ac:dyDescent="0.2">
      <c r="A58" s="54" t="str">
        <f>'S 2'!D207</f>
        <v>ENGSM2NONESM2</v>
      </c>
      <c r="B58" s="54"/>
      <c r="C58" s="54"/>
      <c r="D58" s="54"/>
      <c r="E58" s="54"/>
      <c r="F58" s="54"/>
      <c r="G58" s="50">
        <f>'S 2'!E207</f>
        <v>0</v>
      </c>
      <c r="H58" s="50">
        <f>'S 2'!F207</f>
        <v>0</v>
      </c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</row>
    <row r="59" spans="1:27" x14ac:dyDescent="0.2">
      <c r="A59" s="49" t="str">
        <f>'S 5'!D192</f>
        <v>ENGSM2SCOSM1</v>
      </c>
      <c r="B59" s="49"/>
      <c r="C59" s="49"/>
      <c r="D59" s="49"/>
      <c r="E59" s="49"/>
      <c r="F59" s="49"/>
      <c r="G59" s="50">
        <f>'S 5'!E192</f>
        <v>0</v>
      </c>
      <c r="H59" s="50">
        <f>'S 5'!F192</f>
        <v>0</v>
      </c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</row>
    <row r="60" spans="1:27" x14ac:dyDescent="0.2">
      <c r="A60" s="49" t="str">
        <f>'S 5'!D195</f>
        <v>ENGSM2SCOSM2</v>
      </c>
      <c r="B60" s="49"/>
      <c r="C60" s="49"/>
      <c r="D60" s="49"/>
      <c r="E60" s="49"/>
      <c r="F60" s="49"/>
      <c r="G60" s="50">
        <f>'S 5'!E195</f>
        <v>0</v>
      </c>
      <c r="H60" s="50">
        <f>'S 5'!F195</f>
        <v>0</v>
      </c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</row>
    <row r="61" spans="1:27" x14ac:dyDescent="0.2">
      <c r="A61" s="49" t="str">
        <f>'S 7'!D196</f>
        <v>ENGSM2WALSM1</v>
      </c>
      <c r="B61" s="49"/>
      <c r="C61" s="49"/>
      <c r="D61" s="49"/>
      <c r="E61" s="49"/>
      <c r="F61" s="49"/>
      <c r="G61" s="50">
        <f>'S 7'!E196</f>
        <v>0</v>
      </c>
      <c r="H61" s="50">
        <f>'S 7'!F196</f>
        <v>0</v>
      </c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</row>
    <row r="62" spans="1:27" x14ac:dyDescent="0.2">
      <c r="A62" s="49" t="str">
        <f>'S 7'!D199</f>
        <v>ENGSM2WALSM2</v>
      </c>
      <c r="B62" s="49"/>
      <c r="C62" s="49"/>
      <c r="D62" s="49"/>
      <c r="E62" s="49"/>
      <c r="F62" s="49"/>
      <c r="G62" s="50">
        <f>'S 7'!E199</f>
        <v>0</v>
      </c>
      <c r="H62" s="50">
        <f>'S 7'!F199</f>
        <v>0</v>
      </c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</row>
    <row r="63" spans="1:27" x14ac:dyDescent="0.2">
      <c r="A63" s="54" t="str">
        <f>'S 1'!D206</f>
        <v>GSYSM1ENGSM1</v>
      </c>
      <c r="B63" s="54"/>
      <c r="C63" s="54"/>
      <c r="D63" s="54"/>
      <c r="E63" s="54"/>
      <c r="F63" s="54"/>
      <c r="G63" s="50">
        <f>'S 1'!E206</f>
        <v>0</v>
      </c>
      <c r="H63" s="50">
        <f>'S 1'!F206</f>
        <v>0</v>
      </c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</row>
    <row r="64" spans="1:27" x14ac:dyDescent="0.2">
      <c r="A64" s="54" t="str">
        <f>'S 1'!D205</f>
        <v>GSYSM1ENGSM2</v>
      </c>
      <c r="B64" s="54"/>
      <c r="C64" s="54"/>
      <c r="D64" s="54"/>
      <c r="E64" s="54"/>
      <c r="F64" s="54"/>
      <c r="G64" s="50">
        <f>'S 1'!E205</f>
        <v>0</v>
      </c>
      <c r="H64" s="50">
        <f>'S 1'!F205</f>
        <v>0</v>
      </c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</row>
    <row r="65" spans="1:27" x14ac:dyDescent="0.2">
      <c r="A65" s="54" t="str">
        <f>'S 2'!D178</f>
        <v>GSYSM1IOMSM1</v>
      </c>
      <c r="B65" s="54"/>
      <c r="C65" s="54"/>
      <c r="D65" s="54"/>
      <c r="E65" s="54"/>
      <c r="F65" s="54"/>
      <c r="G65" s="50">
        <f>'S 2'!E178</f>
        <v>0</v>
      </c>
      <c r="H65" s="50">
        <f>'S 2'!F178</f>
        <v>0</v>
      </c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</row>
    <row r="66" spans="1:27" x14ac:dyDescent="0.2">
      <c r="A66" s="54" t="str">
        <f>'S 2'!D176</f>
        <v>GSYSM1IOMSM2</v>
      </c>
      <c r="B66" s="54"/>
      <c r="C66" s="54"/>
      <c r="D66" s="54"/>
      <c r="E66" s="54"/>
      <c r="F66" s="54"/>
      <c r="G66" s="50">
        <f>'S 2'!E176</f>
        <v>0</v>
      </c>
      <c r="H66" s="50">
        <f>'S 2'!F176</f>
        <v>0</v>
      </c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</row>
    <row r="67" spans="1:27" x14ac:dyDescent="0.2">
      <c r="A67" s="49" t="str">
        <f>'S 3'!D198</f>
        <v>GSYSM1IRESM1</v>
      </c>
      <c r="B67" s="49"/>
      <c r="C67" s="49"/>
      <c r="D67" s="49"/>
      <c r="E67" s="49"/>
      <c r="F67" s="49"/>
      <c r="G67" s="50">
        <f>'S 3'!E198</f>
        <v>0</v>
      </c>
      <c r="H67" s="50">
        <f>'S 3'!F198</f>
        <v>0</v>
      </c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</row>
    <row r="68" spans="1:27" x14ac:dyDescent="0.2">
      <c r="A68" s="49" t="str">
        <f>'S 3'!D197</f>
        <v>GSYSM1IRESM2</v>
      </c>
      <c r="B68" s="49"/>
      <c r="C68" s="49"/>
      <c r="D68" s="49"/>
      <c r="E68" s="49"/>
      <c r="F68" s="49"/>
      <c r="G68" s="50">
        <f>'S 3'!E197</f>
        <v>0</v>
      </c>
      <c r="H68" s="50">
        <f>'S 3'!F197</f>
        <v>0</v>
      </c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</row>
    <row r="69" spans="1:27" x14ac:dyDescent="0.2">
      <c r="A69" s="49" t="str">
        <f>'S 5'!D202</f>
        <v>GSYSM1JSYSM1</v>
      </c>
      <c r="B69" s="49"/>
      <c r="C69" s="49"/>
      <c r="D69" s="49"/>
      <c r="E69" s="49"/>
      <c r="F69" s="49"/>
      <c r="G69" s="50">
        <f>'S 5'!E202</f>
        <v>0</v>
      </c>
      <c r="H69" s="50">
        <f>'S 5'!F202</f>
        <v>0</v>
      </c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</row>
    <row r="70" spans="1:27" x14ac:dyDescent="0.2">
      <c r="A70" s="49" t="str">
        <f>'S 5'!D201</f>
        <v>GSYSM1JSYSM2</v>
      </c>
      <c r="B70" s="49"/>
      <c r="C70" s="49"/>
      <c r="D70" s="49"/>
      <c r="E70" s="49"/>
      <c r="F70" s="49"/>
      <c r="G70" s="50">
        <f>'S 5'!E201</f>
        <v>0</v>
      </c>
      <c r="H70" s="50">
        <f>'S 5'!F201</f>
        <v>0</v>
      </c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</row>
    <row r="71" spans="1:27" x14ac:dyDescent="0.2">
      <c r="A71" s="49" t="str">
        <f>'S 7'!D194</f>
        <v>GSYSM1NONESM1</v>
      </c>
      <c r="B71" s="49"/>
      <c r="C71" s="49"/>
      <c r="D71" s="49"/>
      <c r="E71" s="49"/>
      <c r="F71" s="49"/>
      <c r="G71" s="50">
        <f>'S 7'!E194</f>
        <v>0</v>
      </c>
      <c r="H71" s="50">
        <f>'S 7'!F194</f>
        <v>0</v>
      </c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</row>
    <row r="72" spans="1:27" x14ac:dyDescent="0.2">
      <c r="A72" s="49" t="str">
        <f>'S 7'!D193</f>
        <v>GSYSM1NONESM2</v>
      </c>
      <c r="B72" s="49"/>
      <c r="C72" s="49"/>
      <c r="D72" s="49"/>
      <c r="E72" s="49"/>
      <c r="F72" s="49"/>
      <c r="G72" s="50">
        <f>'S 7'!E193</f>
        <v>0</v>
      </c>
      <c r="H72" s="50">
        <f>'S 7'!F193</f>
        <v>0</v>
      </c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</row>
    <row r="73" spans="1:27" x14ac:dyDescent="0.2">
      <c r="A73" s="49" t="str">
        <f>'S 4'!D186</f>
        <v>GSYSM1SCOSM1</v>
      </c>
      <c r="B73" s="49"/>
      <c r="C73" s="49"/>
      <c r="D73" s="49"/>
      <c r="E73" s="49"/>
      <c r="F73" s="49"/>
      <c r="G73" s="50">
        <f>'S 4'!E186</f>
        <v>0</v>
      </c>
      <c r="H73" s="50">
        <f>'S 4'!F186</f>
        <v>0</v>
      </c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</row>
    <row r="74" spans="1:27" x14ac:dyDescent="0.2">
      <c r="A74" s="49" t="str">
        <f>'S 4'!D184</f>
        <v>GSYSM1SCOSM2</v>
      </c>
      <c r="B74" s="49"/>
      <c r="C74" s="49"/>
      <c r="D74" s="49"/>
      <c r="E74" s="49"/>
      <c r="F74" s="49"/>
      <c r="G74" s="50">
        <f>'S 4'!E184</f>
        <v>0</v>
      </c>
      <c r="H74" s="50">
        <f>'S 4'!F184</f>
        <v>0</v>
      </c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</row>
    <row r="75" spans="1:27" x14ac:dyDescent="0.2">
      <c r="A75" s="49" t="str">
        <f>'S 6'!D190</f>
        <v>GSYSM1WALSM1</v>
      </c>
      <c r="B75" s="49"/>
      <c r="C75" s="49"/>
      <c r="D75" s="49"/>
      <c r="E75" s="49"/>
      <c r="F75" s="49"/>
      <c r="G75" s="50">
        <f>'S 6'!E190</f>
        <v>0</v>
      </c>
      <c r="H75" s="50">
        <f>'S 6'!F190</f>
        <v>0</v>
      </c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</row>
    <row r="76" spans="1:27" x14ac:dyDescent="0.2">
      <c r="A76" s="49" t="str">
        <f>'S 6'!D188</f>
        <v>GSYSM1WALSM2</v>
      </c>
      <c r="B76" s="49"/>
      <c r="C76" s="49"/>
      <c r="D76" s="49"/>
      <c r="E76" s="49"/>
      <c r="F76" s="49"/>
      <c r="G76" s="50">
        <f>'S 6'!E188</f>
        <v>0</v>
      </c>
      <c r="H76" s="50">
        <f>'S 6'!F188</f>
        <v>0</v>
      </c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</row>
    <row r="77" spans="1:27" x14ac:dyDescent="0.2">
      <c r="A77" s="54" t="str">
        <f>'S 1'!D204</f>
        <v>GSYSM2ENGSM1</v>
      </c>
      <c r="B77" s="54"/>
      <c r="C77" s="54"/>
      <c r="D77" s="54"/>
      <c r="E77" s="54"/>
      <c r="F77" s="54"/>
      <c r="G77" s="50">
        <f>'S 1'!E204</f>
        <v>0</v>
      </c>
      <c r="H77" s="50">
        <f>'S 1'!F204</f>
        <v>0</v>
      </c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</row>
    <row r="78" spans="1:27" x14ac:dyDescent="0.2">
      <c r="A78" s="54" t="str">
        <f>'S 1'!D207</f>
        <v>GSYSM2ENGSM2</v>
      </c>
      <c r="B78" s="54"/>
      <c r="C78" s="54"/>
      <c r="D78" s="54"/>
      <c r="E78" s="54"/>
      <c r="F78" s="54"/>
      <c r="G78" s="50">
        <f>'S 1'!E207</f>
        <v>0</v>
      </c>
      <c r="H78" s="50">
        <f>'S 1'!F207</f>
        <v>0</v>
      </c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</row>
    <row r="79" spans="1:27" x14ac:dyDescent="0.2">
      <c r="A79" s="54" t="str">
        <f>'S 2'!D177</f>
        <v>GSYSM2IOMSM1</v>
      </c>
      <c r="B79" s="54"/>
      <c r="C79" s="54"/>
      <c r="D79" s="54"/>
      <c r="E79" s="54"/>
      <c r="F79" s="54"/>
      <c r="G79" s="50">
        <f>'S 2'!E177</f>
        <v>0</v>
      </c>
      <c r="H79" s="50">
        <f>'S 2'!F177</f>
        <v>0</v>
      </c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</row>
    <row r="80" spans="1:27" x14ac:dyDescent="0.2">
      <c r="A80" s="54" t="str">
        <f>'S 2'!D179</f>
        <v>GSYSM2IOMSM2</v>
      </c>
      <c r="B80" s="54"/>
      <c r="C80" s="54"/>
      <c r="D80" s="54"/>
      <c r="E80" s="54"/>
      <c r="F80" s="54"/>
      <c r="G80" s="50">
        <f>'S 2'!E179</f>
        <v>0</v>
      </c>
      <c r="H80" s="50">
        <f>'S 2'!F179</f>
        <v>0</v>
      </c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</row>
    <row r="81" spans="1:27" x14ac:dyDescent="0.2">
      <c r="A81" s="49" t="str">
        <f>'S 3'!D196</f>
        <v>GSYSM2IRESM1</v>
      </c>
      <c r="B81" s="49"/>
      <c r="C81" s="49"/>
      <c r="D81" s="49"/>
      <c r="E81" s="49"/>
      <c r="F81" s="49"/>
      <c r="G81" s="50">
        <f>'S 3'!E196</f>
        <v>0</v>
      </c>
      <c r="H81" s="50">
        <f>'S 3'!F196</f>
        <v>0</v>
      </c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</row>
    <row r="82" spans="1:27" x14ac:dyDescent="0.2">
      <c r="A82" s="49" t="str">
        <f>'S 3'!D199</f>
        <v>GSYSM2IRESM2</v>
      </c>
      <c r="B82" s="49"/>
      <c r="C82" s="49"/>
      <c r="D82" s="49"/>
      <c r="E82" s="49"/>
      <c r="F82" s="49"/>
      <c r="G82" s="50">
        <f>'S 3'!E199</f>
        <v>0</v>
      </c>
      <c r="H82" s="50">
        <f>'S 3'!F199</f>
        <v>0</v>
      </c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</row>
    <row r="83" spans="1:27" x14ac:dyDescent="0.2">
      <c r="A83" s="49" t="str">
        <f>'S 5'!D200</f>
        <v>GSYSM2JSYSM1</v>
      </c>
      <c r="B83" s="49"/>
      <c r="C83" s="49"/>
      <c r="D83" s="49"/>
      <c r="E83" s="49"/>
      <c r="F83" s="49"/>
      <c r="G83" s="50">
        <f>'S 5'!E200</f>
        <v>0</v>
      </c>
      <c r="H83" s="50">
        <f>'S 5'!F200</f>
        <v>0</v>
      </c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</row>
    <row r="84" spans="1:27" x14ac:dyDescent="0.2">
      <c r="A84" s="49" t="str">
        <f>'S 5'!D203</f>
        <v>GSYSM2JSYSM2</v>
      </c>
      <c r="B84" s="49"/>
      <c r="C84" s="49"/>
      <c r="D84" s="49"/>
      <c r="E84" s="49"/>
      <c r="F84" s="49"/>
      <c r="G84" s="50">
        <f>'S 5'!E203</f>
        <v>0</v>
      </c>
      <c r="H84" s="50">
        <f>'S 5'!F203</f>
        <v>0</v>
      </c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</row>
    <row r="85" spans="1:27" x14ac:dyDescent="0.2">
      <c r="A85" s="49" t="str">
        <f>'S 7'!D192</f>
        <v>GSYSM2NONESM1</v>
      </c>
      <c r="B85" s="49"/>
      <c r="C85" s="49"/>
      <c r="D85" s="49"/>
      <c r="E85" s="49"/>
      <c r="F85" s="49"/>
      <c r="G85" s="50">
        <f>'S 7'!E192</f>
        <v>0</v>
      </c>
      <c r="H85" s="50">
        <f>'S 7'!F192</f>
        <v>0</v>
      </c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</row>
    <row r="86" spans="1:27" x14ac:dyDescent="0.2">
      <c r="A86" s="49" t="str">
        <f>'S 7'!D195</f>
        <v>GSYSM2NONESM2</v>
      </c>
      <c r="B86" s="49"/>
      <c r="C86" s="49"/>
      <c r="D86" s="49"/>
      <c r="E86" s="49"/>
      <c r="F86" s="49"/>
      <c r="G86" s="50">
        <f>'S 7'!E195</f>
        <v>0</v>
      </c>
      <c r="H86" s="50">
        <f>'S 7'!F195</f>
        <v>0</v>
      </c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</row>
    <row r="87" spans="1:27" x14ac:dyDescent="0.2">
      <c r="A87" s="49" t="str">
        <f>'S 4'!D185</f>
        <v>GSYSM2SCOSM1</v>
      </c>
      <c r="B87" s="49"/>
      <c r="C87" s="49"/>
      <c r="D87" s="49"/>
      <c r="E87" s="49"/>
      <c r="F87" s="49"/>
      <c r="G87" s="50">
        <f>'S 4'!E185</f>
        <v>0</v>
      </c>
      <c r="H87" s="50">
        <f>'S 4'!F185</f>
        <v>0</v>
      </c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</row>
    <row r="88" spans="1:27" x14ac:dyDescent="0.2">
      <c r="A88" s="49" t="str">
        <f>'S 4'!D187</f>
        <v>GSYSM2SCOSM2</v>
      </c>
      <c r="B88" s="49"/>
      <c r="C88" s="49"/>
      <c r="D88" s="49"/>
      <c r="E88" s="49"/>
      <c r="F88" s="49"/>
      <c r="G88" s="50">
        <f>'S 4'!E187</f>
        <v>0</v>
      </c>
      <c r="H88" s="50">
        <f>'S 4'!F187</f>
        <v>0</v>
      </c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</row>
    <row r="89" spans="1:27" x14ac:dyDescent="0.2">
      <c r="A89" s="49" t="str">
        <f>'S 6'!D189</f>
        <v>GSYSM2WALSM1</v>
      </c>
      <c r="B89" s="49"/>
      <c r="C89" s="49"/>
      <c r="D89" s="49"/>
      <c r="E89" s="49"/>
      <c r="F89" s="49"/>
      <c r="G89" s="50">
        <f>'S 6'!E189</f>
        <v>0</v>
      </c>
      <c r="H89" s="50">
        <f>'S 6'!F189</f>
        <v>0</v>
      </c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</row>
    <row r="90" spans="1:27" x14ac:dyDescent="0.2">
      <c r="A90" s="49" t="str">
        <f>'S 6'!D191</f>
        <v>GSYSM2WALSM2</v>
      </c>
      <c r="B90" s="49"/>
      <c r="C90" s="49"/>
      <c r="D90" s="49"/>
      <c r="E90" s="49"/>
      <c r="F90" s="49"/>
      <c r="G90" s="50">
        <f>'S 6'!E191</f>
        <v>0</v>
      </c>
      <c r="H90" s="50">
        <f>'S 6'!F191</f>
        <v>0</v>
      </c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</row>
    <row r="91" spans="1:27" x14ac:dyDescent="0.2">
      <c r="A91" s="49" t="str">
        <f>'S 3'!D186</f>
        <v>IOMSM1ENGSM1</v>
      </c>
      <c r="B91" s="49"/>
      <c r="C91" s="49"/>
      <c r="D91" s="49"/>
      <c r="E91" s="49"/>
      <c r="F91" s="49"/>
      <c r="G91" s="50">
        <f>'S 3'!E186</f>
        <v>0</v>
      </c>
      <c r="H91" s="50">
        <f>'S 3'!F186</f>
        <v>0</v>
      </c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</row>
    <row r="92" spans="1:27" x14ac:dyDescent="0.2">
      <c r="A92" s="49" t="str">
        <f>'S 3'!D184</f>
        <v>IOMSM1ENGSM2</v>
      </c>
      <c r="B92" s="49"/>
      <c r="C92" s="49"/>
      <c r="D92" s="49"/>
      <c r="E92" s="49"/>
      <c r="F92" s="49"/>
      <c r="G92" s="50">
        <f>'S 3'!E184</f>
        <v>0</v>
      </c>
      <c r="H92" s="50">
        <f>'S 3'!F184</f>
        <v>0</v>
      </c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</row>
    <row r="93" spans="1:27" x14ac:dyDescent="0.2">
      <c r="A93" s="54" t="str">
        <f>'S 2'!D194</f>
        <v>IOMSM1GSYSM1</v>
      </c>
      <c r="B93" s="54"/>
      <c r="C93" s="54"/>
      <c r="D93" s="54"/>
      <c r="E93" s="54"/>
      <c r="F93" s="54"/>
      <c r="G93" s="50">
        <f>'S 2'!E194</f>
        <v>0</v>
      </c>
      <c r="H93" s="50">
        <f>'S 2'!F194</f>
        <v>0</v>
      </c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</row>
    <row r="94" spans="1:27" x14ac:dyDescent="0.2">
      <c r="A94" s="54" t="str">
        <f>'S 2'!D193</f>
        <v>IOMSM1GSYSM2</v>
      </c>
      <c r="B94" s="54"/>
      <c r="C94" s="54"/>
      <c r="D94" s="54"/>
      <c r="E94" s="54"/>
      <c r="F94" s="54"/>
      <c r="G94" s="50">
        <f>'S 2'!E193</f>
        <v>0</v>
      </c>
      <c r="H94" s="50">
        <f>'S 2'!F193</f>
        <v>0</v>
      </c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</row>
    <row r="95" spans="1:27" x14ac:dyDescent="0.2">
      <c r="A95" s="49" t="str">
        <f>'S 5'!D198</f>
        <v>IOMSM1IRESM1</v>
      </c>
      <c r="B95" s="49"/>
      <c r="C95" s="49"/>
      <c r="D95" s="49"/>
      <c r="E95" s="49"/>
      <c r="F95" s="49"/>
      <c r="G95" s="50">
        <f>'S 5'!E198</f>
        <v>0</v>
      </c>
      <c r="H95" s="50">
        <f>'S 5'!F198</f>
        <v>0</v>
      </c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</row>
    <row r="96" spans="1:27" x14ac:dyDescent="0.2">
      <c r="A96" s="49" t="str">
        <f>'S 5'!D197</f>
        <v>IOMSM1IRESM2</v>
      </c>
      <c r="B96" s="49"/>
      <c r="C96" s="49"/>
      <c r="D96" s="49"/>
      <c r="E96" s="49"/>
      <c r="F96" s="49"/>
      <c r="G96" s="50">
        <f>'S 5'!E197</f>
        <v>0</v>
      </c>
      <c r="H96" s="50">
        <f>'S 5'!F197</f>
        <v>0</v>
      </c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</row>
    <row r="97" spans="1:27" x14ac:dyDescent="0.2">
      <c r="A97" s="49" t="str">
        <f>'S 7'!D202</f>
        <v>IOMSM1JSYSM1</v>
      </c>
      <c r="B97" s="49"/>
      <c r="C97" s="49"/>
      <c r="D97" s="49"/>
      <c r="E97" s="49"/>
      <c r="F97" s="49"/>
      <c r="G97" s="50">
        <f>'S 7'!E202</f>
        <v>0</v>
      </c>
      <c r="H97" s="50">
        <f>'S 7'!F202</f>
        <v>0</v>
      </c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</row>
    <row r="98" spans="1:27" x14ac:dyDescent="0.2">
      <c r="A98" s="49" t="str">
        <f>'S 7'!D201</f>
        <v>IOMSM1JSYSM2</v>
      </c>
      <c r="B98" s="49"/>
      <c r="C98" s="49"/>
      <c r="D98" s="49"/>
      <c r="E98" s="49"/>
      <c r="F98" s="49"/>
      <c r="G98" s="50">
        <f>'S 7'!E201</f>
        <v>0</v>
      </c>
      <c r="H98" s="50">
        <f>'S 7'!F201</f>
        <v>0</v>
      </c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</row>
    <row r="99" spans="1:27" x14ac:dyDescent="0.2">
      <c r="A99" s="49" t="str">
        <f>'S 4'!D178</f>
        <v>IOMSM1NONESM1</v>
      </c>
      <c r="B99" s="49"/>
      <c r="C99" s="49"/>
      <c r="D99" s="49"/>
      <c r="E99" s="49"/>
      <c r="F99" s="49"/>
      <c r="G99" s="50">
        <f>'S 4'!E178</f>
        <v>0</v>
      </c>
      <c r="H99" s="50">
        <f>'S 4'!F178</f>
        <v>0</v>
      </c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</row>
    <row r="100" spans="1:27" x14ac:dyDescent="0.2">
      <c r="A100" s="49" t="str">
        <f>'S 4'!D176</f>
        <v>IOMSM1NONESM2</v>
      </c>
      <c r="B100" s="49"/>
      <c r="C100" s="49"/>
      <c r="D100" s="49"/>
      <c r="E100" s="49"/>
      <c r="F100" s="49"/>
      <c r="G100" s="50">
        <f>'S 4'!E176</f>
        <v>0</v>
      </c>
      <c r="H100" s="50">
        <f>'S 4'!F176</f>
        <v>0</v>
      </c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</row>
    <row r="101" spans="1:27" x14ac:dyDescent="0.2">
      <c r="A101" s="49" t="str">
        <f>'S 6'!D182</f>
        <v>IOMSM1SCOSM1</v>
      </c>
      <c r="B101" s="49"/>
      <c r="C101" s="49"/>
      <c r="D101" s="49"/>
      <c r="E101" s="49"/>
      <c r="F101" s="49"/>
      <c r="G101" s="50">
        <f>'S 6'!E182</f>
        <v>0</v>
      </c>
      <c r="H101" s="50">
        <f>'S 6'!F182</f>
        <v>0</v>
      </c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</row>
    <row r="102" spans="1:27" x14ac:dyDescent="0.2">
      <c r="A102" s="49" t="str">
        <f>'S 6'!D180</f>
        <v>IOMSM1SCOSM2</v>
      </c>
      <c r="B102" s="49"/>
      <c r="C102" s="49"/>
      <c r="D102" s="49"/>
      <c r="E102" s="49"/>
      <c r="F102" s="49"/>
      <c r="G102" s="50">
        <f>'S 6'!E180</f>
        <v>0</v>
      </c>
      <c r="H102" s="50">
        <f>'S 6'!F180</f>
        <v>0</v>
      </c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</row>
    <row r="103" spans="1:27" x14ac:dyDescent="0.2">
      <c r="A103" s="54" t="str">
        <f>'S 1'!D186</f>
        <v>IOMSM1WALSM1</v>
      </c>
      <c r="B103" s="54"/>
      <c r="C103" s="54"/>
      <c r="D103" s="54"/>
      <c r="E103" s="54"/>
      <c r="F103" s="54"/>
      <c r="G103" s="50">
        <f>'S 1'!E186</f>
        <v>0</v>
      </c>
      <c r="H103" s="50">
        <f>'S 1'!F186</f>
        <v>0</v>
      </c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</row>
    <row r="104" spans="1:27" x14ac:dyDescent="0.2">
      <c r="A104" s="54" t="str">
        <f>'S 1'!D184</f>
        <v>IOMSM1WALSM2</v>
      </c>
      <c r="B104" s="54"/>
      <c r="C104" s="54"/>
      <c r="D104" s="54"/>
      <c r="E104" s="54"/>
      <c r="F104" s="54"/>
      <c r="G104" s="50">
        <f>'S 1'!E184</f>
        <v>0</v>
      </c>
      <c r="H104" s="50">
        <f>'S 1'!F184</f>
        <v>0</v>
      </c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</row>
    <row r="105" spans="1:27" x14ac:dyDescent="0.2">
      <c r="A105" s="49" t="str">
        <f>'S 3'!D185</f>
        <v>IOMSM2ENGSM1</v>
      </c>
      <c r="B105" s="49"/>
      <c r="C105" s="49"/>
      <c r="D105" s="49"/>
      <c r="E105" s="49"/>
      <c r="F105" s="49"/>
      <c r="G105" s="50">
        <f>'S 3'!E185</f>
        <v>0</v>
      </c>
      <c r="H105" s="50">
        <f>'S 3'!F185</f>
        <v>0</v>
      </c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</row>
    <row r="106" spans="1:27" x14ac:dyDescent="0.2">
      <c r="A106" s="49" t="str">
        <f>'S 3'!D187</f>
        <v>IOMSM2ENGSM2</v>
      </c>
      <c r="B106" s="49"/>
      <c r="C106" s="49"/>
      <c r="D106" s="49"/>
      <c r="E106" s="49"/>
      <c r="F106" s="49"/>
      <c r="G106" s="50">
        <f>'S 3'!E187</f>
        <v>0</v>
      </c>
      <c r="H106" s="50">
        <f>'S 3'!F187</f>
        <v>0</v>
      </c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</row>
    <row r="107" spans="1:27" x14ac:dyDescent="0.2">
      <c r="A107" s="54" t="str">
        <f>'S 2'!D192</f>
        <v>IOMSM2GSYSM1</v>
      </c>
      <c r="B107" s="54"/>
      <c r="C107" s="54"/>
      <c r="D107" s="54"/>
      <c r="E107" s="54"/>
      <c r="F107" s="54"/>
      <c r="G107" s="50">
        <f>'S 2'!E192</f>
        <v>0</v>
      </c>
      <c r="H107" s="50">
        <f>'S 2'!F192</f>
        <v>0</v>
      </c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</row>
    <row r="108" spans="1:27" x14ac:dyDescent="0.2">
      <c r="A108" s="54" t="str">
        <f>'S 2'!D195</f>
        <v>IOMSM2GSYSM2</v>
      </c>
      <c r="B108" s="54"/>
      <c r="C108" s="54"/>
      <c r="D108" s="54"/>
      <c r="E108" s="54"/>
      <c r="F108" s="54"/>
      <c r="G108" s="50">
        <f>'S 2'!E195</f>
        <v>0</v>
      </c>
      <c r="H108" s="50">
        <f>'S 2'!F195</f>
        <v>0</v>
      </c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</row>
    <row r="109" spans="1:27" x14ac:dyDescent="0.2">
      <c r="A109" s="49" t="str">
        <f>'S 5'!D196</f>
        <v>IOMSM2IRESM1</v>
      </c>
      <c r="B109" s="49"/>
      <c r="C109" s="49"/>
      <c r="D109" s="49"/>
      <c r="E109" s="49"/>
      <c r="F109" s="49"/>
      <c r="G109" s="50">
        <f>'S 5'!E196</f>
        <v>0</v>
      </c>
      <c r="H109" s="50">
        <f>'S 5'!F196</f>
        <v>0</v>
      </c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</row>
    <row r="110" spans="1:27" x14ac:dyDescent="0.2">
      <c r="A110" s="49" t="str">
        <f>'S 5'!D199</f>
        <v>IOMSM2IRESM2</v>
      </c>
      <c r="B110" s="49"/>
      <c r="C110" s="49"/>
      <c r="D110" s="49"/>
      <c r="E110" s="49"/>
      <c r="F110" s="49"/>
      <c r="G110" s="50">
        <f>'S 5'!E199</f>
        <v>0</v>
      </c>
      <c r="H110" s="50">
        <f>'S 5'!F199</f>
        <v>0</v>
      </c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</row>
    <row r="111" spans="1:27" x14ac:dyDescent="0.2">
      <c r="A111" s="49" t="str">
        <f>'S 7'!D200</f>
        <v>IOMSM2JSYSM1</v>
      </c>
      <c r="B111" s="49"/>
      <c r="C111" s="49"/>
      <c r="D111" s="49"/>
      <c r="E111" s="49"/>
      <c r="F111" s="49"/>
      <c r="G111" s="50">
        <f>'S 7'!E200</f>
        <v>0</v>
      </c>
      <c r="H111" s="50">
        <f>'S 7'!F200</f>
        <v>0</v>
      </c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</row>
    <row r="112" spans="1:27" x14ac:dyDescent="0.2">
      <c r="A112" s="49" t="str">
        <f>'S 7'!D203</f>
        <v>IOMSM2JSYSM2</v>
      </c>
      <c r="B112" s="49"/>
      <c r="C112" s="49"/>
      <c r="D112" s="49"/>
      <c r="E112" s="49"/>
      <c r="F112" s="49"/>
      <c r="G112" s="50">
        <f>'S 7'!E203</f>
        <v>0</v>
      </c>
      <c r="H112" s="50">
        <f>'S 7'!F203</f>
        <v>0</v>
      </c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</row>
    <row r="113" spans="1:27" x14ac:dyDescent="0.2">
      <c r="A113" s="49" t="str">
        <f>'S 4'!D177</f>
        <v>IOMSM2NONESM1</v>
      </c>
      <c r="B113" s="49"/>
      <c r="C113" s="49"/>
      <c r="D113" s="49"/>
      <c r="E113" s="49"/>
      <c r="F113" s="49"/>
      <c r="G113" s="50">
        <f>'S 4'!E177</f>
        <v>0</v>
      </c>
      <c r="H113" s="50">
        <f>'S 4'!F177</f>
        <v>0</v>
      </c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</row>
    <row r="114" spans="1:27" x14ac:dyDescent="0.2">
      <c r="A114" s="49" t="str">
        <f>'S 4'!D179</f>
        <v>IOMSM2NONESM2</v>
      </c>
      <c r="B114" s="49"/>
      <c r="C114" s="49"/>
      <c r="D114" s="49"/>
      <c r="E114" s="49"/>
      <c r="F114" s="49"/>
      <c r="G114" s="50">
        <f>'S 4'!E179</f>
        <v>0</v>
      </c>
      <c r="H114" s="50">
        <f>'S 4'!F179</f>
        <v>0</v>
      </c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</row>
    <row r="115" spans="1:27" x14ac:dyDescent="0.2">
      <c r="A115" s="49" t="str">
        <f>'S 6'!D181</f>
        <v>IOMSM2SCOSM1</v>
      </c>
      <c r="B115" s="49"/>
      <c r="C115" s="49"/>
      <c r="D115" s="49"/>
      <c r="E115" s="49"/>
      <c r="F115" s="49"/>
      <c r="G115" s="50">
        <f>'S 6'!E181</f>
        <v>0</v>
      </c>
      <c r="H115" s="50">
        <f>'S 6'!F181</f>
        <v>0</v>
      </c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</row>
    <row r="116" spans="1:27" x14ac:dyDescent="0.2">
      <c r="A116" s="49" t="str">
        <f>'S 6'!D183</f>
        <v>IOMSM2SCOSM2</v>
      </c>
      <c r="B116" s="49"/>
      <c r="C116" s="49"/>
      <c r="D116" s="49"/>
      <c r="E116" s="49"/>
      <c r="F116" s="49"/>
      <c r="G116" s="50">
        <f>'S 6'!E183</f>
        <v>0</v>
      </c>
      <c r="H116" s="50">
        <f>'S 6'!F183</f>
        <v>0</v>
      </c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</row>
    <row r="117" spans="1:27" x14ac:dyDescent="0.2">
      <c r="A117" s="54" t="str">
        <f>'S 1'!D185</f>
        <v>IOMSM2WALSM1</v>
      </c>
      <c r="B117" s="54"/>
      <c r="C117" s="54"/>
      <c r="D117" s="54"/>
      <c r="E117" s="54"/>
      <c r="F117" s="54"/>
      <c r="G117" s="50">
        <f>'S 1'!E185</f>
        <v>0</v>
      </c>
      <c r="H117" s="50">
        <f>'S 1'!F185</f>
        <v>0</v>
      </c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</row>
    <row r="118" spans="1:27" x14ac:dyDescent="0.2">
      <c r="A118" s="54" t="str">
        <f>'S 1'!D187</f>
        <v>IOMSM2WALSM2</v>
      </c>
      <c r="B118" s="54"/>
      <c r="C118" s="54"/>
      <c r="D118" s="54"/>
      <c r="E118" s="54"/>
      <c r="F118" s="54"/>
      <c r="G118" s="50">
        <f>'S 1'!E187</f>
        <v>0</v>
      </c>
      <c r="H118" s="50">
        <f>'S 1'!F187</f>
        <v>0</v>
      </c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</row>
    <row r="119" spans="1:27" x14ac:dyDescent="0.2">
      <c r="A119" s="49" t="str">
        <f>'S 4'!D198</f>
        <v>IRESM1ENGSM1</v>
      </c>
      <c r="B119" s="49"/>
      <c r="C119" s="49"/>
      <c r="D119" s="49"/>
      <c r="E119" s="49"/>
      <c r="F119" s="49"/>
      <c r="G119" s="50">
        <f>'S 4'!E198</f>
        <v>0</v>
      </c>
      <c r="H119" s="50">
        <f>'S 4'!F198</f>
        <v>0</v>
      </c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</row>
    <row r="120" spans="1:27" x14ac:dyDescent="0.2">
      <c r="A120" s="49" t="str">
        <f>'S 4'!D197</f>
        <v>IRESM1ENGSM2</v>
      </c>
      <c r="B120" s="49"/>
      <c r="C120" s="49"/>
      <c r="D120" s="49"/>
      <c r="E120" s="49"/>
      <c r="F120" s="49"/>
      <c r="G120" s="50">
        <f>'S 4'!E197</f>
        <v>0</v>
      </c>
      <c r="H120" s="50">
        <f>'S 4'!F197</f>
        <v>0</v>
      </c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</row>
    <row r="121" spans="1:27" x14ac:dyDescent="0.2">
      <c r="A121" s="49" t="str">
        <f>'S 3'!D182</f>
        <v>IRESM1GSYSM1</v>
      </c>
      <c r="B121" s="49"/>
      <c r="C121" s="49"/>
      <c r="D121" s="49"/>
      <c r="E121" s="49"/>
      <c r="F121" s="49"/>
      <c r="G121" s="50">
        <f>'S 3'!E182</f>
        <v>0</v>
      </c>
      <c r="H121" s="50">
        <f>'S 3'!F182</f>
        <v>0</v>
      </c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</row>
    <row r="122" spans="1:27" x14ac:dyDescent="0.2">
      <c r="A122" s="49" t="str">
        <f>'S 3'!D180</f>
        <v>IRESM1GSYSM2</v>
      </c>
      <c r="B122" s="49"/>
      <c r="C122" s="49"/>
      <c r="D122" s="49"/>
      <c r="E122" s="49"/>
      <c r="F122" s="49"/>
      <c r="G122" s="50">
        <f>'S 3'!E180</f>
        <v>0</v>
      </c>
      <c r="H122" s="50">
        <f>'S 3'!F180</f>
        <v>0</v>
      </c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</row>
    <row r="123" spans="1:27" x14ac:dyDescent="0.2">
      <c r="A123" s="49" t="str">
        <f>'S 5'!D182</f>
        <v>IRESM1IOMSM1</v>
      </c>
      <c r="B123" s="49"/>
      <c r="C123" s="49"/>
      <c r="D123" s="49"/>
      <c r="E123" s="49"/>
      <c r="F123" s="49"/>
      <c r="G123" s="50">
        <f>'S 5'!E182</f>
        <v>0</v>
      </c>
      <c r="H123" s="50">
        <f>'S 5'!F182</f>
        <v>0</v>
      </c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</row>
    <row r="124" spans="1:27" x14ac:dyDescent="0.2">
      <c r="A124" s="49" t="str">
        <f>'S 5'!D180</f>
        <v>IRESM1IOMSM2</v>
      </c>
      <c r="B124" s="49"/>
      <c r="C124" s="49"/>
      <c r="D124" s="49"/>
      <c r="E124" s="49"/>
      <c r="F124" s="49"/>
      <c r="G124" s="50">
        <f>'S 5'!E180</f>
        <v>0</v>
      </c>
      <c r="H124" s="50">
        <f>'S 5'!F180</f>
        <v>0</v>
      </c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</row>
    <row r="125" spans="1:27" x14ac:dyDescent="0.2">
      <c r="A125" s="54" t="str">
        <f>'S 1'!D182</f>
        <v>IRESM1JSYSM1</v>
      </c>
      <c r="B125" s="54"/>
      <c r="C125" s="54"/>
      <c r="D125" s="54"/>
      <c r="E125" s="54"/>
      <c r="F125" s="54"/>
      <c r="G125" s="50">
        <f>'S 1'!E182</f>
        <v>0</v>
      </c>
      <c r="H125" s="50">
        <f>'S 1'!F182</f>
        <v>0</v>
      </c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</row>
    <row r="126" spans="1:27" x14ac:dyDescent="0.2">
      <c r="A126" s="54" t="str">
        <f>'S 1'!D180</f>
        <v>IRESM1JSYSM2</v>
      </c>
      <c r="B126" s="54"/>
      <c r="C126" s="54"/>
      <c r="D126" s="54"/>
      <c r="E126" s="54"/>
      <c r="F126" s="54"/>
      <c r="G126" s="50">
        <f>'S 1'!E180</f>
        <v>0</v>
      </c>
      <c r="H126" s="50">
        <f>'S 1'!F180</f>
        <v>0</v>
      </c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</row>
    <row r="127" spans="1:27" x14ac:dyDescent="0.2">
      <c r="A127" s="49" t="str">
        <f>'S 6'!D178</f>
        <v>IRESM1NONESM1</v>
      </c>
      <c r="B127" s="49"/>
      <c r="C127" s="49"/>
      <c r="D127" s="49"/>
      <c r="E127" s="49"/>
      <c r="F127" s="49"/>
      <c r="G127" s="50">
        <f>'S 6'!E178</f>
        <v>0</v>
      </c>
      <c r="H127" s="50">
        <f>'S 6'!F178</f>
        <v>0</v>
      </c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</row>
    <row r="128" spans="1:27" x14ac:dyDescent="0.2">
      <c r="A128" s="49" t="str">
        <f>'S 6'!D176</f>
        <v>IRESM1NONESM2</v>
      </c>
      <c r="B128" s="49"/>
      <c r="C128" s="49"/>
      <c r="D128" s="49"/>
      <c r="E128" s="49"/>
      <c r="F128" s="49"/>
      <c r="G128" s="50">
        <f>'S 6'!E176</f>
        <v>0</v>
      </c>
      <c r="H128" s="50">
        <f>'S 6'!F176</f>
        <v>0</v>
      </c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</row>
    <row r="129" spans="1:27" x14ac:dyDescent="0.2">
      <c r="A129" s="49" t="str">
        <f>'S 7'!D206</f>
        <v>IRESM1SCOSM1</v>
      </c>
      <c r="B129" s="49"/>
      <c r="C129" s="49"/>
      <c r="D129" s="49"/>
      <c r="E129" s="49"/>
      <c r="F129" s="49"/>
      <c r="G129" s="50">
        <f>'S 7'!E206</f>
        <v>0</v>
      </c>
      <c r="H129" s="50">
        <f>'S 7'!F206</f>
        <v>0</v>
      </c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</row>
    <row r="130" spans="1:27" x14ac:dyDescent="0.2">
      <c r="A130" s="49" t="str">
        <f>'S 7'!D205</f>
        <v>IRESM1SCOSM2</v>
      </c>
      <c r="B130" s="49"/>
      <c r="C130" s="49"/>
      <c r="D130" s="49"/>
      <c r="E130" s="49"/>
      <c r="F130" s="49"/>
      <c r="G130" s="50">
        <f>'S 7'!E205</f>
        <v>0</v>
      </c>
      <c r="H130" s="50">
        <f>'S 7'!F205</f>
        <v>0</v>
      </c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</row>
    <row r="131" spans="1:27" x14ac:dyDescent="0.2">
      <c r="A131" s="54" t="str">
        <f>'S 2'!D198</f>
        <v>IRESM1WALSM1</v>
      </c>
      <c r="B131" s="54"/>
      <c r="C131" s="54"/>
      <c r="D131" s="54"/>
      <c r="E131" s="54"/>
      <c r="F131" s="54"/>
      <c r="G131" s="50">
        <f>'S 2'!E198</f>
        <v>0</v>
      </c>
      <c r="H131" s="50">
        <f>'S 2'!F198</f>
        <v>0</v>
      </c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</row>
    <row r="132" spans="1:27" x14ac:dyDescent="0.2">
      <c r="A132" s="54" t="str">
        <f>'S 2'!D197</f>
        <v>IRESM1WALSM2</v>
      </c>
      <c r="B132" s="54"/>
      <c r="C132" s="54"/>
      <c r="D132" s="54"/>
      <c r="E132" s="54"/>
      <c r="F132" s="54"/>
      <c r="G132" s="50">
        <f>'S 2'!E197</f>
        <v>0</v>
      </c>
      <c r="H132" s="50">
        <f>'S 2'!F197</f>
        <v>0</v>
      </c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</row>
    <row r="133" spans="1:27" x14ac:dyDescent="0.2">
      <c r="A133" s="49" t="str">
        <f>'S 4'!D196</f>
        <v>IRESM2ENGSM1</v>
      </c>
      <c r="B133" s="49"/>
      <c r="C133" s="49"/>
      <c r="D133" s="49"/>
      <c r="E133" s="49"/>
      <c r="F133" s="49"/>
      <c r="G133" s="50">
        <f>'S 4'!E196</f>
        <v>0</v>
      </c>
      <c r="H133" s="50">
        <f>'S 4'!F196</f>
        <v>0</v>
      </c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</row>
    <row r="134" spans="1:27" x14ac:dyDescent="0.2">
      <c r="A134" s="49" t="str">
        <f>'S 4'!D199</f>
        <v>IRESM2ENGSM2</v>
      </c>
      <c r="B134" s="49"/>
      <c r="C134" s="49"/>
      <c r="D134" s="49"/>
      <c r="E134" s="49"/>
      <c r="F134" s="49"/>
      <c r="G134" s="50">
        <f>'S 4'!E199</f>
        <v>0</v>
      </c>
      <c r="H134" s="50">
        <f>'S 4'!F199</f>
        <v>0</v>
      </c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</row>
    <row r="135" spans="1:27" x14ac:dyDescent="0.2">
      <c r="A135" s="49" t="str">
        <f>'S 3'!D181</f>
        <v>IRESM2GSYSM1</v>
      </c>
      <c r="B135" s="49"/>
      <c r="C135" s="49"/>
      <c r="D135" s="49"/>
      <c r="E135" s="49"/>
      <c r="F135" s="49"/>
      <c r="G135" s="50">
        <f>'S 3'!E181</f>
        <v>0</v>
      </c>
      <c r="H135" s="50">
        <f>'S 3'!F181</f>
        <v>0</v>
      </c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</row>
    <row r="136" spans="1:27" x14ac:dyDescent="0.2">
      <c r="A136" s="49" t="str">
        <f>'S 3'!D183</f>
        <v>IRESM2GSYSM2</v>
      </c>
      <c r="B136" s="49"/>
      <c r="C136" s="49"/>
      <c r="D136" s="49"/>
      <c r="E136" s="49"/>
      <c r="F136" s="49"/>
      <c r="G136" s="50">
        <f>'S 3'!E183</f>
        <v>0</v>
      </c>
      <c r="H136" s="50">
        <f>'S 3'!F183</f>
        <v>0</v>
      </c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</row>
    <row r="137" spans="1:27" x14ac:dyDescent="0.2">
      <c r="A137" s="49" t="str">
        <f>'S 5'!D181</f>
        <v>IRESM2IOMSM1</v>
      </c>
      <c r="B137" s="49"/>
      <c r="C137" s="49"/>
      <c r="D137" s="49"/>
      <c r="E137" s="49"/>
      <c r="F137" s="49"/>
      <c r="G137" s="50">
        <f>'S 5'!E181</f>
        <v>0</v>
      </c>
      <c r="H137" s="50">
        <f>'S 5'!F181</f>
        <v>0</v>
      </c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</row>
    <row r="138" spans="1:27" x14ac:dyDescent="0.2">
      <c r="A138" s="49" t="str">
        <f>'S 5'!D183</f>
        <v>IRESM2IOMSM2</v>
      </c>
      <c r="B138" s="49"/>
      <c r="C138" s="49"/>
      <c r="D138" s="49"/>
      <c r="E138" s="49"/>
      <c r="F138" s="49"/>
      <c r="G138" s="50">
        <f>'S 5'!E183</f>
        <v>0</v>
      </c>
      <c r="H138" s="50">
        <f>'S 5'!F183</f>
        <v>0</v>
      </c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</row>
    <row r="139" spans="1:27" x14ac:dyDescent="0.2">
      <c r="A139" s="54" t="str">
        <f>'S 1'!D181</f>
        <v>IRESM2JSYSM1</v>
      </c>
      <c r="B139" s="54"/>
      <c r="C139" s="54"/>
      <c r="D139" s="54"/>
      <c r="E139" s="54"/>
      <c r="F139" s="54"/>
      <c r="G139" s="50">
        <f>'S 1'!E181</f>
        <v>0</v>
      </c>
      <c r="H139" s="50">
        <f>'S 1'!F181</f>
        <v>0</v>
      </c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</row>
    <row r="140" spans="1:27" x14ac:dyDescent="0.2">
      <c r="A140" s="54" t="str">
        <f>'S 1'!D183</f>
        <v>IRESM2JSYSM2</v>
      </c>
      <c r="B140" s="54"/>
      <c r="C140" s="54"/>
      <c r="D140" s="54"/>
      <c r="E140" s="54"/>
      <c r="F140" s="54"/>
      <c r="G140" s="50">
        <f>'S 1'!E183</f>
        <v>0</v>
      </c>
      <c r="H140" s="50">
        <f>'S 1'!F183</f>
        <v>0</v>
      </c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</row>
    <row r="141" spans="1:27" x14ac:dyDescent="0.2">
      <c r="A141" s="49" t="str">
        <f>'S 6'!D177</f>
        <v>IRESM2NONESM1</v>
      </c>
      <c r="B141" s="49"/>
      <c r="C141" s="49"/>
      <c r="D141" s="49"/>
      <c r="E141" s="49"/>
      <c r="F141" s="49"/>
      <c r="G141" s="50">
        <f>'S 6'!E177</f>
        <v>0</v>
      </c>
      <c r="H141" s="50">
        <f>'S 6'!F177</f>
        <v>0</v>
      </c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</row>
    <row r="142" spans="1:27" x14ac:dyDescent="0.2">
      <c r="A142" s="49" t="str">
        <f>'S 6'!D179</f>
        <v>IRESM2NONESM2</v>
      </c>
      <c r="B142" s="49"/>
      <c r="C142" s="49"/>
      <c r="D142" s="49"/>
      <c r="E142" s="49"/>
      <c r="F142" s="49"/>
      <c r="G142" s="50">
        <f>'S 6'!E179</f>
        <v>0</v>
      </c>
      <c r="H142" s="50">
        <f>'S 6'!F179</f>
        <v>0</v>
      </c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</row>
    <row r="143" spans="1:27" x14ac:dyDescent="0.2">
      <c r="A143" s="49" t="str">
        <f>'S 7'!D204</f>
        <v>IRESM2SCOSM1</v>
      </c>
      <c r="B143" s="49"/>
      <c r="C143" s="49"/>
      <c r="D143" s="49"/>
      <c r="E143" s="49"/>
      <c r="F143" s="49"/>
      <c r="G143" s="50">
        <f>'S 7'!E204</f>
        <v>0</v>
      </c>
      <c r="H143" s="50">
        <f>'S 7'!F204</f>
        <v>0</v>
      </c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</row>
    <row r="144" spans="1:27" x14ac:dyDescent="0.2">
      <c r="A144" s="49" t="str">
        <f>'S 7'!D207</f>
        <v>IRESM2SCOSM2</v>
      </c>
      <c r="B144" s="49"/>
      <c r="C144" s="49"/>
      <c r="D144" s="49"/>
      <c r="E144" s="49"/>
      <c r="F144" s="49"/>
      <c r="G144" s="50">
        <f>'S 7'!E207</f>
        <v>0</v>
      </c>
      <c r="H144" s="50">
        <f>'S 7'!F207</f>
        <v>0</v>
      </c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</row>
    <row r="145" spans="1:27" x14ac:dyDescent="0.2">
      <c r="A145" s="54" t="str">
        <f>'S 2'!D196</f>
        <v>IRESM2WALSM1</v>
      </c>
      <c r="B145" s="54"/>
      <c r="C145" s="54"/>
      <c r="D145" s="54"/>
      <c r="E145" s="54"/>
      <c r="F145" s="54"/>
      <c r="G145" s="50">
        <f>'S 2'!E196</f>
        <v>0</v>
      </c>
      <c r="H145" s="50">
        <f>'S 2'!F196</f>
        <v>0</v>
      </c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</row>
    <row r="146" spans="1:27" x14ac:dyDescent="0.2">
      <c r="A146" s="54" t="str">
        <f>'S 2'!D199</f>
        <v>IRESM2WALSM2</v>
      </c>
      <c r="B146" s="54"/>
      <c r="C146" s="54"/>
      <c r="D146" s="54"/>
      <c r="E146" s="54"/>
      <c r="F146" s="54"/>
      <c r="G146" s="50">
        <f>'S 2'!E199</f>
        <v>0</v>
      </c>
      <c r="H146" s="50">
        <f>'S 2'!F199</f>
        <v>0</v>
      </c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</row>
    <row r="147" spans="1:27" x14ac:dyDescent="0.2">
      <c r="A147" s="49" t="str">
        <f>'S 6'!D202</f>
        <v>JSYSM1ENGSM1</v>
      </c>
      <c r="B147" s="49"/>
      <c r="C147" s="49"/>
      <c r="D147" s="49"/>
      <c r="E147" s="49"/>
      <c r="F147" s="49"/>
      <c r="G147" s="50">
        <f>'S 6'!E202</f>
        <v>0</v>
      </c>
      <c r="H147" s="50">
        <f>'S 6'!F202</f>
        <v>0</v>
      </c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</row>
    <row r="148" spans="1:27" x14ac:dyDescent="0.2">
      <c r="A148" s="49" t="str">
        <f>'S 6'!D201</f>
        <v>JSYSM1ENGSM2</v>
      </c>
      <c r="B148" s="49"/>
      <c r="C148" s="49"/>
      <c r="D148" s="49"/>
      <c r="E148" s="49"/>
      <c r="F148" s="49"/>
      <c r="G148" s="50">
        <f>'S 6'!E201</f>
        <v>0</v>
      </c>
      <c r="H148" s="50">
        <f>'S 6'!F201</f>
        <v>0</v>
      </c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</row>
    <row r="149" spans="1:27" x14ac:dyDescent="0.2">
      <c r="A149" s="49" t="str">
        <f>'S 5'!D186</f>
        <v>JSYSM1GSYSM1</v>
      </c>
      <c r="B149" s="49"/>
      <c r="C149" s="49"/>
      <c r="D149" s="49"/>
      <c r="E149" s="49"/>
      <c r="F149" s="49"/>
      <c r="G149" s="50">
        <f>'S 5'!E186</f>
        <v>0</v>
      </c>
      <c r="H149" s="50">
        <f>'S 5'!F186</f>
        <v>0</v>
      </c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</row>
    <row r="150" spans="1:27" x14ac:dyDescent="0.2">
      <c r="A150" s="49" t="str">
        <f>'S 5'!D184</f>
        <v>JSYSM1GSYSM2</v>
      </c>
      <c r="B150" s="49"/>
      <c r="C150" s="49"/>
      <c r="D150" s="49"/>
      <c r="E150" s="49"/>
      <c r="F150" s="49"/>
      <c r="G150" s="50">
        <f>'S 5'!E184</f>
        <v>0</v>
      </c>
      <c r="H150" s="50">
        <f>'S 5'!F184</f>
        <v>0</v>
      </c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</row>
    <row r="151" spans="1:27" x14ac:dyDescent="0.2">
      <c r="A151" s="49" t="str">
        <f>'S 7'!D186</f>
        <v>JSYSM1IOMSM1</v>
      </c>
      <c r="B151" s="49"/>
      <c r="C151" s="49"/>
      <c r="D151" s="49"/>
      <c r="E151" s="49"/>
      <c r="F151" s="49"/>
      <c r="G151" s="50">
        <f>'S 7'!E186</f>
        <v>0</v>
      </c>
      <c r="H151" s="50">
        <f>'S 7'!F186</f>
        <v>0</v>
      </c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</row>
    <row r="152" spans="1:27" x14ac:dyDescent="0.2">
      <c r="A152" s="49" t="str">
        <f>'S 7'!D184</f>
        <v>JSYSM1IOMSM2</v>
      </c>
      <c r="B152" s="49"/>
      <c r="C152" s="49"/>
      <c r="D152" s="49"/>
      <c r="E152" s="49"/>
      <c r="F152" s="49"/>
      <c r="G152" s="50">
        <f>'S 7'!E184</f>
        <v>0</v>
      </c>
      <c r="H152" s="50">
        <f>'S 7'!F184</f>
        <v>0</v>
      </c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</row>
    <row r="153" spans="1:27" x14ac:dyDescent="0.2">
      <c r="A153" s="54" t="str">
        <f>'S 1'!D198</f>
        <v>JSYSM1IRESM1</v>
      </c>
      <c r="B153" s="54"/>
      <c r="C153" s="54"/>
      <c r="D153" s="54"/>
      <c r="E153" s="54"/>
      <c r="F153" s="54"/>
      <c r="G153" s="50">
        <f>'S 1'!E198</f>
        <v>0</v>
      </c>
      <c r="H153" s="50">
        <f>'S 1'!F198</f>
        <v>0</v>
      </c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</row>
    <row r="154" spans="1:27" x14ac:dyDescent="0.2">
      <c r="A154" s="54" t="str">
        <f>'S 1'!D197</f>
        <v>JSYSM1IRESM2</v>
      </c>
      <c r="B154" s="54"/>
      <c r="C154" s="54"/>
      <c r="D154" s="54"/>
      <c r="E154" s="54"/>
      <c r="F154" s="54"/>
      <c r="G154" s="50">
        <f>'S 1'!E197</f>
        <v>0</v>
      </c>
      <c r="H154" s="50">
        <f>'S 1'!F197</f>
        <v>0</v>
      </c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</row>
    <row r="155" spans="1:27" x14ac:dyDescent="0.2">
      <c r="A155" s="49" t="str">
        <f>'S 3'!D206</f>
        <v>JSYSM1NONESM1</v>
      </c>
      <c r="B155" s="49"/>
      <c r="C155" s="49"/>
      <c r="D155" s="49"/>
      <c r="E155" s="49"/>
      <c r="F155" s="49"/>
      <c r="G155" s="50">
        <f>'S 3'!E206</f>
        <v>0</v>
      </c>
      <c r="H155" s="50">
        <f>'S 3'!F206</f>
        <v>0</v>
      </c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</row>
    <row r="156" spans="1:27" x14ac:dyDescent="0.2">
      <c r="A156" s="49" t="str">
        <f>'S 3'!D205</f>
        <v>JSYSM1NONESM2</v>
      </c>
      <c r="B156" s="49"/>
      <c r="C156" s="49"/>
      <c r="D156" s="49"/>
      <c r="E156" s="49"/>
      <c r="F156" s="49"/>
      <c r="G156" s="50">
        <f>'S 3'!E205</f>
        <v>0</v>
      </c>
      <c r="H156" s="50">
        <f>'S 3'!F205</f>
        <v>0</v>
      </c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</row>
    <row r="157" spans="1:27" x14ac:dyDescent="0.2">
      <c r="A157" s="54" t="str">
        <f>'S 2'!D186</f>
        <v>JSYSM1SCOSM1</v>
      </c>
      <c r="B157" s="54"/>
      <c r="C157" s="54"/>
      <c r="D157" s="54"/>
      <c r="E157" s="54"/>
      <c r="F157" s="54"/>
      <c r="G157" s="50">
        <f>'S 2'!E186</f>
        <v>0</v>
      </c>
      <c r="H157" s="50">
        <f>'S 2'!F186</f>
        <v>0</v>
      </c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</row>
    <row r="158" spans="1:27" x14ac:dyDescent="0.2">
      <c r="A158" s="54" t="str">
        <f>'S 2'!D184</f>
        <v>JSYSM1SCOSM2</v>
      </c>
      <c r="B158" s="54"/>
      <c r="C158" s="54"/>
      <c r="D158" s="54"/>
      <c r="E158" s="54"/>
      <c r="F158" s="54"/>
      <c r="G158" s="50">
        <f>'S 2'!E184</f>
        <v>0</v>
      </c>
      <c r="H158" s="50">
        <f>'S 2'!F184</f>
        <v>0</v>
      </c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</row>
    <row r="159" spans="1:27" x14ac:dyDescent="0.2">
      <c r="A159" s="49" t="str">
        <f>'S 4'!D206</f>
        <v>JSYSM1WALSM1</v>
      </c>
      <c r="B159" s="49"/>
      <c r="C159" s="49"/>
      <c r="D159" s="49"/>
      <c r="E159" s="49"/>
      <c r="F159" s="49"/>
      <c r="G159" s="50">
        <f>'S 4'!E206</f>
        <v>0</v>
      </c>
      <c r="H159" s="50">
        <f>'S 4'!F206</f>
        <v>0</v>
      </c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</row>
    <row r="160" spans="1:27" x14ac:dyDescent="0.2">
      <c r="A160" s="49" t="str">
        <f>'S 4'!D205</f>
        <v>JSYSM1WALSM2</v>
      </c>
      <c r="B160" s="49"/>
      <c r="C160" s="49"/>
      <c r="D160" s="49"/>
      <c r="E160" s="49"/>
      <c r="F160" s="49"/>
      <c r="G160" s="50">
        <f>'S 4'!E205</f>
        <v>0</v>
      </c>
      <c r="H160" s="50">
        <f>'S 4'!F205</f>
        <v>0</v>
      </c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</row>
    <row r="161" spans="1:27" x14ac:dyDescent="0.2">
      <c r="A161" s="49" t="str">
        <f>'S 6'!D200</f>
        <v>JSYSM2ENGSM1</v>
      </c>
      <c r="B161" s="49"/>
      <c r="C161" s="49"/>
      <c r="D161" s="49"/>
      <c r="E161" s="49"/>
      <c r="F161" s="49"/>
      <c r="G161" s="50">
        <f>'S 6'!E200</f>
        <v>0</v>
      </c>
      <c r="H161" s="50">
        <f>'S 6'!F200</f>
        <v>0</v>
      </c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</row>
    <row r="162" spans="1:27" x14ac:dyDescent="0.2">
      <c r="A162" s="49" t="str">
        <f>'S 6'!D203</f>
        <v>JSYSM2ENGSM2</v>
      </c>
      <c r="B162" s="49"/>
      <c r="C162" s="49"/>
      <c r="D162" s="49"/>
      <c r="E162" s="49"/>
      <c r="F162" s="49"/>
      <c r="G162" s="50">
        <f>'S 6'!E203</f>
        <v>0</v>
      </c>
      <c r="H162" s="50">
        <f>'S 6'!F203</f>
        <v>0</v>
      </c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</row>
    <row r="163" spans="1:27" x14ac:dyDescent="0.2">
      <c r="A163" s="49" t="str">
        <f>'S 5'!D185</f>
        <v>JSYSM2GSYSM1</v>
      </c>
      <c r="B163" s="49"/>
      <c r="C163" s="49"/>
      <c r="D163" s="49"/>
      <c r="E163" s="49"/>
      <c r="F163" s="49"/>
      <c r="G163" s="50">
        <f>'S 5'!E185</f>
        <v>0</v>
      </c>
      <c r="H163" s="50">
        <f>'S 5'!F185</f>
        <v>0</v>
      </c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</row>
    <row r="164" spans="1:27" x14ac:dyDescent="0.2">
      <c r="A164" s="49" t="str">
        <f>'S 5'!D187</f>
        <v>JSYSM2GSYSM2</v>
      </c>
      <c r="B164" s="49"/>
      <c r="C164" s="49"/>
      <c r="D164" s="49"/>
      <c r="E164" s="49"/>
      <c r="F164" s="49"/>
      <c r="G164" s="50">
        <f>'S 5'!E187</f>
        <v>0</v>
      </c>
      <c r="H164" s="50">
        <f>'S 5'!F187</f>
        <v>0</v>
      </c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</row>
    <row r="165" spans="1:27" x14ac:dyDescent="0.2">
      <c r="A165" s="49" t="str">
        <f>'S 7'!D185</f>
        <v>JSYSM2IOMSM1</v>
      </c>
      <c r="B165" s="49"/>
      <c r="C165" s="49"/>
      <c r="D165" s="49"/>
      <c r="E165" s="49"/>
      <c r="F165" s="49"/>
      <c r="G165" s="50">
        <f>'S 7'!E185</f>
        <v>0</v>
      </c>
      <c r="H165" s="50">
        <f>'S 7'!F185</f>
        <v>0</v>
      </c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</row>
    <row r="166" spans="1:27" x14ac:dyDescent="0.2">
      <c r="A166" s="49" t="str">
        <f>'S 7'!D187</f>
        <v>JSYSM2IOMSM2</v>
      </c>
      <c r="B166" s="49"/>
      <c r="C166" s="49"/>
      <c r="D166" s="49"/>
      <c r="E166" s="49"/>
      <c r="F166" s="49"/>
      <c r="G166" s="50">
        <f>'S 7'!E187</f>
        <v>0</v>
      </c>
      <c r="H166" s="50">
        <f>'S 7'!F187</f>
        <v>0</v>
      </c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</row>
    <row r="167" spans="1:27" x14ac:dyDescent="0.2">
      <c r="A167" s="54" t="str">
        <f>'S 1'!D196</f>
        <v>JSYSM2IRESM1</v>
      </c>
      <c r="B167" s="54"/>
      <c r="C167" s="54"/>
      <c r="D167" s="54"/>
      <c r="E167" s="54"/>
      <c r="F167" s="54"/>
      <c r="G167" s="50">
        <f>'S 1'!E196</f>
        <v>0</v>
      </c>
      <c r="H167" s="50">
        <f>'S 1'!F196</f>
        <v>0</v>
      </c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</row>
    <row r="168" spans="1:27" x14ac:dyDescent="0.2">
      <c r="A168" s="54" t="str">
        <f>'S 1'!D199</f>
        <v>JSYSM2IRESM2</v>
      </c>
      <c r="B168" s="54"/>
      <c r="C168" s="54"/>
      <c r="D168" s="54"/>
      <c r="E168" s="54"/>
      <c r="F168" s="54"/>
      <c r="G168" s="50">
        <f>'S 1'!E199</f>
        <v>0</v>
      </c>
      <c r="H168" s="50">
        <f>'S 1'!F199</f>
        <v>0</v>
      </c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</row>
    <row r="169" spans="1:27" x14ac:dyDescent="0.2">
      <c r="A169" s="49" t="str">
        <f>'S 3'!D204</f>
        <v>JSYSM2NONESM1</v>
      </c>
      <c r="B169" s="49"/>
      <c r="C169" s="49"/>
      <c r="D169" s="49"/>
      <c r="E169" s="49"/>
      <c r="F169" s="49"/>
      <c r="G169" s="50">
        <f>'S 3'!E204</f>
        <v>0</v>
      </c>
      <c r="H169" s="50">
        <f>'S 3'!F204</f>
        <v>0</v>
      </c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</row>
    <row r="170" spans="1:27" x14ac:dyDescent="0.2">
      <c r="A170" s="49" t="str">
        <f>'S 3'!D207</f>
        <v>JSYSM2NONESM2</v>
      </c>
      <c r="B170" s="49"/>
      <c r="C170" s="49"/>
      <c r="D170" s="49"/>
      <c r="E170" s="49"/>
      <c r="F170" s="49"/>
      <c r="G170" s="50">
        <f>'S 3'!E207</f>
        <v>0</v>
      </c>
      <c r="H170" s="50">
        <f>'S 3'!F207</f>
        <v>0</v>
      </c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</row>
    <row r="171" spans="1:27" x14ac:dyDescent="0.2">
      <c r="A171" s="54" t="str">
        <f>'S 2'!D185</f>
        <v>JSYSM2SCOSM1</v>
      </c>
      <c r="B171" s="54"/>
      <c r="C171" s="54"/>
      <c r="D171" s="54"/>
      <c r="E171" s="54"/>
      <c r="F171" s="54"/>
      <c r="G171" s="50">
        <f>'S 2'!E185</f>
        <v>0</v>
      </c>
      <c r="H171" s="50">
        <f>'S 2'!F185</f>
        <v>0</v>
      </c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</row>
    <row r="172" spans="1:27" x14ac:dyDescent="0.2">
      <c r="A172" s="54" t="str">
        <f>'S 2'!D187</f>
        <v>JSYSM2SCOSM2</v>
      </c>
      <c r="B172" s="54"/>
      <c r="C172" s="54"/>
      <c r="D172" s="54"/>
      <c r="E172" s="54"/>
      <c r="F172" s="54"/>
      <c r="G172" s="50">
        <f>'S 2'!E187</f>
        <v>0</v>
      </c>
      <c r="H172" s="50">
        <f>'S 2'!F187</f>
        <v>0</v>
      </c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</row>
    <row r="173" spans="1:27" x14ac:dyDescent="0.2">
      <c r="A173" s="49" t="str">
        <f>'S 4'!D204</f>
        <v>JSYSM2WALSM1</v>
      </c>
      <c r="B173" s="49"/>
      <c r="C173" s="49"/>
      <c r="D173" s="49"/>
      <c r="E173" s="49"/>
      <c r="F173" s="49"/>
      <c r="G173" s="50">
        <f>'S 4'!E204</f>
        <v>0</v>
      </c>
      <c r="H173" s="50">
        <f>'S 4'!F204</f>
        <v>0</v>
      </c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</row>
    <row r="174" spans="1:27" x14ac:dyDescent="0.2">
      <c r="A174" s="49" t="str">
        <f>'S 4'!D207</f>
        <v>JSYSM2WALSM2</v>
      </c>
      <c r="B174" s="49"/>
      <c r="C174" s="49"/>
      <c r="D174" s="49"/>
      <c r="E174" s="49"/>
      <c r="F174" s="49"/>
      <c r="G174" s="50">
        <f>'S 4'!E207</f>
        <v>0</v>
      </c>
      <c r="H174" s="50">
        <f>'S 4'!F207</f>
        <v>0</v>
      </c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</row>
    <row r="175" spans="1:27" x14ac:dyDescent="0.2">
      <c r="A175" s="54" t="str">
        <f>'S 2'!D190</f>
        <v>NONESM1ENGSM1</v>
      </c>
      <c r="B175" s="54"/>
      <c r="C175" s="54"/>
      <c r="D175" s="54"/>
      <c r="E175" s="54"/>
      <c r="F175" s="54"/>
      <c r="G175" s="50">
        <f>'S 2'!E190</f>
        <v>0</v>
      </c>
      <c r="H175" s="50">
        <f>'S 2'!F190</f>
        <v>0</v>
      </c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</row>
    <row r="176" spans="1:27" x14ac:dyDescent="0.2">
      <c r="A176" s="54" t="str">
        <f>'S 2'!D188</f>
        <v>NONESM1ENGSM2</v>
      </c>
      <c r="B176" s="54"/>
      <c r="C176" s="54"/>
      <c r="D176" s="54"/>
      <c r="E176" s="54"/>
      <c r="F176" s="54"/>
      <c r="G176" s="50">
        <f>'S 2'!E188</f>
        <v>0</v>
      </c>
      <c r="H176" s="50">
        <f>'S 2'!F188</f>
        <v>0</v>
      </c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</row>
    <row r="177" spans="1:27" x14ac:dyDescent="0.2">
      <c r="A177" s="49" t="str">
        <f>'S 7'!D178</f>
        <v>NONESM1GSYSM1</v>
      </c>
      <c r="B177" s="49"/>
      <c r="C177" s="49"/>
      <c r="D177" s="49"/>
      <c r="E177" s="49"/>
      <c r="F177" s="49"/>
      <c r="G177" s="50">
        <f>'S 7'!E178</f>
        <v>0</v>
      </c>
      <c r="H177" s="50">
        <f>'S 7'!F178</f>
        <v>0</v>
      </c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</row>
    <row r="178" spans="1:27" x14ac:dyDescent="0.2">
      <c r="A178" s="49" t="str">
        <f>'S 7'!D176</f>
        <v>NONESM1GSYSM2</v>
      </c>
      <c r="B178" s="49"/>
      <c r="C178" s="49"/>
      <c r="D178" s="49"/>
      <c r="E178" s="49"/>
      <c r="F178" s="49"/>
      <c r="G178" s="50">
        <f>'S 7'!E176</f>
        <v>0</v>
      </c>
      <c r="H178" s="50">
        <f>'S 7'!F176</f>
        <v>0</v>
      </c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</row>
    <row r="179" spans="1:27" x14ac:dyDescent="0.2">
      <c r="A179" s="49" t="str">
        <f>'S 4'!D194</f>
        <v>NONESM1IOMSM1</v>
      </c>
      <c r="B179" s="49"/>
      <c r="C179" s="49"/>
      <c r="D179" s="49"/>
      <c r="E179" s="49"/>
      <c r="F179" s="49"/>
      <c r="G179" s="50">
        <f>'S 4'!E194</f>
        <v>0</v>
      </c>
      <c r="H179" s="50">
        <f>'S 4'!F194</f>
        <v>0</v>
      </c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</row>
    <row r="180" spans="1:27" x14ac:dyDescent="0.2">
      <c r="A180" s="49" t="str">
        <f>'S 4'!D193</f>
        <v>NONESM1IOMSM2</v>
      </c>
      <c r="B180" s="49"/>
      <c r="C180" s="49"/>
      <c r="D180" s="49"/>
      <c r="E180" s="49"/>
      <c r="F180" s="49"/>
      <c r="G180" s="50">
        <f>'S 4'!E193</f>
        <v>0</v>
      </c>
      <c r="H180" s="50">
        <f>'S 4'!F193</f>
        <v>0</v>
      </c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</row>
    <row r="181" spans="1:27" x14ac:dyDescent="0.2">
      <c r="A181" s="49" t="str">
        <f>'S 6'!D194</f>
        <v>NONESM1IRESM1</v>
      </c>
      <c r="B181" s="49"/>
      <c r="C181" s="49"/>
      <c r="D181" s="49"/>
      <c r="E181" s="49"/>
      <c r="F181" s="49"/>
      <c r="G181" s="50">
        <f>'S 6'!E194</f>
        <v>0</v>
      </c>
      <c r="H181" s="50">
        <f>'S 6'!F194</f>
        <v>0</v>
      </c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</row>
    <row r="182" spans="1:27" x14ac:dyDescent="0.2">
      <c r="A182" s="49" t="str">
        <f>'S 6'!D193</f>
        <v>NONESM1IRESM2</v>
      </c>
      <c r="B182" s="49"/>
      <c r="C182" s="49"/>
      <c r="D182" s="49"/>
      <c r="E182" s="49"/>
      <c r="F182" s="49"/>
      <c r="G182" s="50">
        <f>'S 6'!E193</f>
        <v>0</v>
      </c>
      <c r="H182" s="50">
        <f>'S 6'!F193</f>
        <v>0</v>
      </c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</row>
    <row r="183" spans="1:27" x14ac:dyDescent="0.2">
      <c r="A183" s="49" t="str">
        <f>'S 3'!D190</f>
        <v>NONESM1JSYSM1</v>
      </c>
      <c r="B183" s="49"/>
      <c r="C183" s="49"/>
      <c r="D183" s="49"/>
      <c r="E183" s="49"/>
      <c r="F183" s="49"/>
      <c r="G183" s="50">
        <f>'S 3'!E190</f>
        <v>0</v>
      </c>
      <c r="H183" s="50">
        <f>'S 3'!F190</f>
        <v>0</v>
      </c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</row>
    <row r="184" spans="1:27" x14ac:dyDescent="0.2">
      <c r="A184" s="49" t="str">
        <f>'S 3'!D188</f>
        <v>NONESM1JSYSM2</v>
      </c>
      <c r="B184" s="49"/>
      <c r="C184" s="49"/>
      <c r="D184" s="49"/>
      <c r="E184" s="49"/>
      <c r="F184" s="49"/>
      <c r="G184" s="50">
        <f>'S 3'!E188</f>
        <v>0</v>
      </c>
      <c r="H184" s="50">
        <f>'S 3'!F188</f>
        <v>0</v>
      </c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</row>
    <row r="185" spans="1:27" x14ac:dyDescent="0.2">
      <c r="A185" s="54" t="str">
        <f>'S 1'!D194</f>
        <v>NONESM1SCOSM1</v>
      </c>
      <c r="B185" s="54"/>
      <c r="C185" s="54"/>
      <c r="D185" s="54"/>
      <c r="E185" s="54"/>
      <c r="F185" s="54"/>
      <c r="G185" s="50">
        <f>'S 1'!E194</f>
        <v>0</v>
      </c>
      <c r="H185" s="50">
        <f>'S 1'!F194</f>
        <v>0</v>
      </c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</row>
    <row r="186" spans="1:27" x14ac:dyDescent="0.2">
      <c r="A186" s="54" t="str">
        <f>'S 1'!D193</f>
        <v>NONESM1SCOSM2</v>
      </c>
      <c r="B186" s="54"/>
      <c r="C186" s="54"/>
      <c r="D186" s="54"/>
      <c r="E186" s="54"/>
      <c r="F186" s="54"/>
      <c r="G186" s="50">
        <f>'S 1'!E193</f>
        <v>0</v>
      </c>
      <c r="H186" s="50">
        <f>'S 1'!F193</f>
        <v>0</v>
      </c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</row>
    <row r="187" spans="1:27" x14ac:dyDescent="0.2">
      <c r="A187" s="49" t="str">
        <f>'S 5'!D190</f>
        <v>NONESM1WALSM1</v>
      </c>
      <c r="B187" s="49"/>
      <c r="C187" s="49"/>
      <c r="D187" s="49"/>
      <c r="E187" s="49"/>
      <c r="F187" s="49"/>
      <c r="G187" s="50">
        <f>'S 5'!E190</f>
        <v>0</v>
      </c>
      <c r="H187" s="50">
        <f>'S 5'!F190</f>
        <v>0</v>
      </c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</row>
    <row r="188" spans="1:27" x14ac:dyDescent="0.2">
      <c r="A188" s="49" t="str">
        <f>'S 5'!D188</f>
        <v>NONESM1WALSM2</v>
      </c>
      <c r="B188" s="49"/>
      <c r="C188" s="49"/>
      <c r="D188" s="49"/>
      <c r="E188" s="49"/>
      <c r="F188" s="49"/>
      <c r="G188" s="50">
        <f>'S 5'!E188</f>
        <v>0</v>
      </c>
      <c r="H188" s="50">
        <f>'S 5'!F188</f>
        <v>0</v>
      </c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</row>
    <row r="189" spans="1:27" x14ac:dyDescent="0.2">
      <c r="A189" s="54" t="str">
        <f>'S 2'!D189</f>
        <v>NONESM2ENGSM1</v>
      </c>
      <c r="B189" s="54"/>
      <c r="C189" s="54"/>
      <c r="D189" s="54"/>
      <c r="E189" s="54"/>
      <c r="F189" s="54"/>
      <c r="G189" s="50">
        <f>'S 2'!E189</f>
        <v>0</v>
      </c>
      <c r="H189" s="50">
        <f>'S 2'!F189</f>
        <v>0</v>
      </c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</row>
    <row r="190" spans="1:27" x14ac:dyDescent="0.2">
      <c r="A190" s="54" t="str">
        <f>'S 2'!D191</f>
        <v>NONESM2ENGSM2</v>
      </c>
      <c r="B190" s="54"/>
      <c r="C190" s="54"/>
      <c r="D190" s="54"/>
      <c r="E190" s="54"/>
      <c r="F190" s="54"/>
      <c r="G190" s="50">
        <f>'S 2'!E191</f>
        <v>0</v>
      </c>
      <c r="H190" s="50">
        <f>'S 2'!F191</f>
        <v>0</v>
      </c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</row>
    <row r="191" spans="1:27" x14ac:dyDescent="0.2">
      <c r="A191" s="49" t="str">
        <f>'S 7'!D177</f>
        <v>NONESM2GSYSM1</v>
      </c>
      <c r="B191" s="49"/>
      <c r="C191" s="49"/>
      <c r="D191" s="49"/>
      <c r="E191" s="49"/>
      <c r="F191" s="49"/>
      <c r="G191" s="50">
        <f>'S 7'!E177</f>
        <v>0</v>
      </c>
      <c r="H191" s="50">
        <f>'S 7'!F177</f>
        <v>0</v>
      </c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</row>
    <row r="192" spans="1:27" x14ac:dyDescent="0.2">
      <c r="A192" s="49" t="str">
        <f>'S 7'!D179</f>
        <v>NONESM2GSYSM2</v>
      </c>
      <c r="B192" s="49"/>
      <c r="C192" s="49"/>
      <c r="D192" s="49"/>
      <c r="E192" s="49"/>
      <c r="F192" s="49"/>
      <c r="G192" s="50">
        <f>'S 7'!E179</f>
        <v>0</v>
      </c>
      <c r="H192" s="50">
        <f>'S 7'!F179</f>
        <v>0</v>
      </c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</row>
    <row r="193" spans="1:27" x14ac:dyDescent="0.2">
      <c r="A193" s="49" t="str">
        <f>'S 4'!D192</f>
        <v>NONESM2IOMSM1</v>
      </c>
      <c r="B193" s="49"/>
      <c r="C193" s="49"/>
      <c r="D193" s="49"/>
      <c r="E193" s="49"/>
      <c r="F193" s="49"/>
      <c r="G193" s="50">
        <f>'S 4'!E192</f>
        <v>0</v>
      </c>
      <c r="H193" s="50">
        <f>'S 4'!F192</f>
        <v>0</v>
      </c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</row>
    <row r="194" spans="1:27" x14ac:dyDescent="0.2">
      <c r="A194" s="49" t="str">
        <f>'S 4'!D195</f>
        <v>NONESM2IOMSM2</v>
      </c>
      <c r="B194" s="49"/>
      <c r="C194" s="49"/>
      <c r="D194" s="49"/>
      <c r="E194" s="49"/>
      <c r="F194" s="49"/>
      <c r="G194" s="50">
        <f>'S 4'!E195</f>
        <v>0</v>
      </c>
      <c r="H194" s="50">
        <f>'S 4'!F195</f>
        <v>0</v>
      </c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</row>
    <row r="195" spans="1:27" x14ac:dyDescent="0.2">
      <c r="A195" s="49" t="str">
        <f>'S 6'!D192</f>
        <v>NONESM2IRESM1</v>
      </c>
      <c r="B195" s="49"/>
      <c r="C195" s="49"/>
      <c r="D195" s="49"/>
      <c r="E195" s="49"/>
      <c r="F195" s="49"/>
      <c r="G195" s="50">
        <f>'S 6'!E192</f>
        <v>0</v>
      </c>
      <c r="H195" s="50">
        <f>'S 6'!F192</f>
        <v>0</v>
      </c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</row>
    <row r="196" spans="1:27" x14ac:dyDescent="0.2">
      <c r="A196" s="49" t="str">
        <f>'S 6'!D195</f>
        <v>NONESM2IRESM2</v>
      </c>
      <c r="B196" s="49"/>
      <c r="C196" s="49"/>
      <c r="D196" s="49"/>
      <c r="E196" s="49"/>
      <c r="F196" s="49"/>
      <c r="G196" s="50">
        <f>'S 6'!E195</f>
        <v>0</v>
      </c>
      <c r="H196" s="50">
        <f>'S 6'!F195</f>
        <v>0</v>
      </c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</row>
    <row r="197" spans="1:27" x14ac:dyDescent="0.2">
      <c r="A197" s="49" t="str">
        <f>'S 3'!D189</f>
        <v>NONESM2JSYSM1</v>
      </c>
      <c r="B197" s="49"/>
      <c r="C197" s="49"/>
      <c r="D197" s="49"/>
      <c r="E197" s="49"/>
      <c r="F197" s="49"/>
      <c r="G197" s="50">
        <f>'S 3'!E189</f>
        <v>0</v>
      </c>
      <c r="H197" s="50">
        <f>'S 3'!F189</f>
        <v>0</v>
      </c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</row>
    <row r="198" spans="1:27" x14ac:dyDescent="0.2">
      <c r="A198" s="49" t="str">
        <f>'S 3'!D191</f>
        <v>NONESM2JSYSM2</v>
      </c>
      <c r="B198" s="49"/>
      <c r="C198" s="49"/>
      <c r="D198" s="49"/>
      <c r="E198" s="49"/>
      <c r="F198" s="49"/>
      <c r="G198" s="50">
        <f>'S 3'!E191</f>
        <v>0</v>
      </c>
      <c r="H198" s="50">
        <f>'S 3'!F191</f>
        <v>0</v>
      </c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</row>
    <row r="199" spans="1:27" x14ac:dyDescent="0.2">
      <c r="A199" s="54" t="str">
        <f>'S 1'!D192</f>
        <v>NONESM2SCOSM1</v>
      </c>
      <c r="B199" s="54"/>
      <c r="C199" s="54"/>
      <c r="D199" s="54"/>
      <c r="E199" s="54"/>
      <c r="F199" s="54"/>
      <c r="G199" s="50">
        <f>'S 1'!E192</f>
        <v>0</v>
      </c>
      <c r="H199" s="50">
        <f>'S 1'!F192</f>
        <v>0</v>
      </c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</row>
    <row r="200" spans="1:27" x14ac:dyDescent="0.2">
      <c r="A200" s="54" t="str">
        <f>'S 1'!D195</f>
        <v>NONESM2SCOSM2</v>
      </c>
      <c r="B200" s="54"/>
      <c r="C200" s="54"/>
      <c r="D200" s="54"/>
      <c r="E200" s="54"/>
      <c r="F200" s="54"/>
      <c r="G200" s="50">
        <f>'S 1'!E195</f>
        <v>0</v>
      </c>
      <c r="H200" s="50">
        <f>'S 1'!F195</f>
        <v>0</v>
      </c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</row>
    <row r="201" spans="1:27" x14ac:dyDescent="0.2">
      <c r="A201" s="49" t="str">
        <f>'S 5'!D189</f>
        <v>NONESM2WALSM1</v>
      </c>
      <c r="B201" s="49"/>
      <c r="C201" s="49"/>
      <c r="D201" s="49"/>
      <c r="E201" s="49"/>
      <c r="F201" s="49"/>
      <c r="G201" s="50">
        <f>'S 5'!E189</f>
        <v>0</v>
      </c>
      <c r="H201" s="50">
        <f>'S 5'!F189</f>
        <v>0</v>
      </c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</row>
    <row r="202" spans="1:27" x14ac:dyDescent="0.2">
      <c r="A202" s="49" t="str">
        <f>'S 5'!D191</f>
        <v>NONESM2WALSM2</v>
      </c>
      <c r="B202" s="49"/>
      <c r="C202" s="49"/>
      <c r="D202" s="49"/>
      <c r="E202" s="49"/>
      <c r="F202" s="49"/>
      <c r="G202" s="50">
        <f>'S 5'!E191</f>
        <v>0</v>
      </c>
      <c r="H202" s="50">
        <f>'S 5'!F191</f>
        <v>0</v>
      </c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</row>
    <row r="203" spans="1:27" x14ac:dyDescent="0.2">
      <c r="A203" s="49" t="str">
        <f>'S 5'!D178</f>
        <v>SCOSM1ENGSM1</v>
      </c>
      <c r="B203" s="49"/>
      <c r="C203" s="49"/>
      <c r="D203" s="49"/>
      <c r="E203" s="49"/>
      <c r="F203" s="49"/>
      <c r="G203" s="50">
        <f>'S 5'!E178</f>
        <v>0</v>
      </c>
      <c r="H203" s="50">
        <f>'S 5'!F178</f>
        <v>0</v>
      </c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</row>
    <row r="204" spans="1:27" x14ac:dyDescent="0.2">
      <c r="A204" s="49" t="str">
        <f>'S 5'!D176</f>
        <v>SCOSM1ENGSM2</v>
      </c>
      <c r="B204" s="49"/>
      <c r="C204" s="49"/>
      <c r="D204" s="49"/>
      <c r="E204" s="49"/>
      <c r="F204" s="49"/>
      <c r="G204" s="50">
        <f>'S 5'!E176</f>
        <v>0</v>
      </c>
      <c r="H204" s="50">
        <f>'S 5'!F176</f>
        <v>0</v>
      </c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</row>
    <row r="205" spans="1:27" x14ac:dyDescent="0.2">
      <c r="A205" s="49" t="str">
        <f>'S 4'!D202</f>
        <v>SCOSM1GSYSM1</v>
      </c>
      <c r="B205" s="49"/>
      <c r="C205" s="49"/>
      <c r="D205" s="49"/>
      <c r="E205" s="49"/>
      <c r="F205" s="49"/>
      <c r="G205" s="50">
        <f>'S 4'!E202</f>
        <v>0</v>
      </c>
      <c r="H205" s="50">
        <f>'S 4'!F202</f>
        <v>0</v>
      </c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</row>
    <row r="206" spans="1:27" x14ac:dyDescent="0.2">
      <c r="A206" s="49" t="str">
        <f>'S 4'!D201</f>
        <v>SCOSM1GSYSM2</v>
      </c>
      <c r="B206" s="49"/>
      <c r="C206" s="49"/>
      <c r="D206" s="49"/>
      <c r="E206" s="49"/>
      <c r="F206" s="49"/>
      <c r="G206" s="50">
        <f>'S 4'!E201</f>
        <v>0</v>
      </c>
      <c r="H206" s="50">
        <f>'S 4'!F201</f>
        <v>0</v>
      </c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</row>
    <row r="207" spans="1:27" x14ac:dyDescent="0.2">
      <c r="A207" s="49" t="str">
        <f>'S 6'!D198</f>
        <v>SCOSM1IOMSM1</v>
      </c>
      <c r="B207" s="49"/>
      <c r="C207" s="49"/>
      <c r="D207" s="49"/>
      <c r="E207" s="49"/>
      <c r="F207" s="49"/>
      <c r="G207" s="50">
        <f>'S 6'!E198</f>
        <v>0</v>
      </c>
      <c r="H207" s="50">
        <f>'S 6'!F198</f>
        <v>0</v>
      </c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</row>
    <row r="208" spans="1:27" x14ac:dyDescent="0.2">
      <c r="A208" s="49" t="str">
        <f>'S 6'!D197</f>
        <v>SCOSM1IOMSM2</v>
      </c>
      <c r="B208" s="49"/>
      <c r="C208" s="49"/>
      <c r="D208" s="49"/>
      <c r="E208" s="49"/>
      <c r="F208" s="49"/>
      <c r="G208" s="50">
        <f>'S 6'!E197</f>
        <v>0</v>
      </c>
      <c r="H208" s="50">
        <f>'S 6'!F197</f>
        <v>0</v>
      </c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</row>
    <row r="209" spans="1:27" x14ac:dyDescent="0.2">
      <c r="A209" s="49" t="str">
        <f>'S 7'!D190</f>
        <v>SCOSM1IRESM1</v>
      </c>
      <c r="B209" s="49"/>
      <c r="C209" s="49"/>
      <c r="D209" s="49"/>
      <c r="E209" s="49"/>
      <c r="F209" s="49"/>
      <c r="G209" s="50">
        <f>'S 7'!E190</f>
        <v>0</v>
      </c>
      <c r="H209" s="50">
        <f>'S 7'!F190</f>
        <v>0</v>
      </c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</row>
    <row r="210" spans="1:27" x14ac:dyDescent="0.2">
      <c r="A210" s="49" t="str">
        <f>'S 7'!D188</f>
        <v>SCOSM1IRESM2</v>
      </c>
      <c r="B210" s="49"/>
      <c r="C210" s="49"/>
      <c r="D210" s="49"/>
      <c r="E210" s="49"/>
      <c r="F210" s="49"/>
      <c r="G210" s="50">
        <f>'S 7'!E188</f>
        <v>0</v>
      </c>
      <c r="H210" s="50">
        <f>'S 7'!F188</f>
        <v>0</v>
      </c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</row>
    <row r="211" spans="1:27" x14ac:dyDescent="0.2">
      <c r="A211" s="54" t="str">
        <f>'S 2'!D202</f>
        <v>SCOSM1JSYSM1</v>
      </c>
      <c r="B211" s="54"/>
      <c r="C211" s="54"/>
      <c r="D211" s="54"/>
      <c r="E211" s="54"/>
      <c r="F211" s="54"/>
      <c r="G211" s="50">
        <f>'S 2'!E202</f>
        <v>0</v>
      </c>
      <c r="H211" s="50">
        <f>'S 2'!F202</f>
        <v>0</v>
      </c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</row>
    <row r="212" spans="1:27" x14ac:dyDescent="0.2">
      <c r="A212" s="54" t="str">
        <f>'S 2'!D201</f>
        <v>SCOSM1JSYSM2</v>
      </c>
      <c r="B212" s="54"/>
      <c r="C212" s="54"/>
      <c r="D212" s="54"/>
      <c r="E212" s="54"/>
      <c r="F212" s="54"/>
      <c r="G212" s="50">
        <f>'S 2'!E201</f>
        <v>0</v>
      </c>
      <c r="H212" s="50">
        <f>'S 2'!F201</f>
        <v>0</v>
      </c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</row>
    <row r="213" spans="1:27" x14ac:dyDescent="0.2">
      <c r="A213" s="54" t="str">
        <f>'S 1'!D178</f>
        <v>SCOSM1NONESM1</v>
      </c>
      <c r="B213" s="54"/>
      <c r="C213" s="54"/>
      <c r="D213" s="54"/>
      <c r="E213" s="54"/>
      <c r="F213" s="54"/>
      <c r="G213" s="50">
        <f>'S 1'!E178</f>
        <v>0</v>
      </c>
      <c r="H213" s="50">
        <f>'S 1'!F178</f>
        <v>0</v>
      </c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</row>
    <row r="214" spans="1:27" x14ac:dyDescent="0.2">
      <c r="A214" s="54" t="str">
        <f>'S 1'!D176</f>
        <v>SCOSM1NONESM2</v>
      </c>
      <c r="B214" s="54"/>
      <c r="C214" s="54"/>
      <c r="D214" s="54"/>
      <c r="E214" s="54"/>
      <c r="F214" s="54"/>
      <c r="G214" s="50">
        <f>'S 1'!E176</f>
        <v>0</v>
      </c>
      <c r="H214" s="50">
        <f>'S 1'!F176</f>
        <v>0</v>
      </c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</row>
    <row r="215" spans="1:27" x14ac:dyDescent="0.2">
      <c r="A215" s="49" t="str">
        <f>'S 3'!D178</f>
        <v>SCOSM1WALSM1</v>
      </c>
      <c r="B215" s="49"/>
      <c r="C215" s="49"/>
      <c r="D215" s="49"/>
      <c r="E215" s="49"/>
      <c r="F215" s="49"/>
      <c r="G215" s="50">
        <f>'S 3'!E178</f>
        <v>0</v>
      </c>
      <c r="H215" s="50">
        <f>'S 3'!F178</f>
        <v>0</v>
      </c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</row>
    <row r="216" spans="1:27" x14ac:dyDescent="0.2">
      <c r="A216" s="49" t="str">
        <f>'S 3'!D176</f>
        <v>SCOSM1WALSM2</v>
      </c>
      <c r="B216" s="49"/>
      <c r="C216" s="49"/>
      <c r="D216" s="49"/>
      <c r="E216" s="49"/>
      <c r="F216" s="49"/>
      <c r="G216" s="50">
        <f>'S 3'!E176</f>
        <v>0</v>
      </c>
      <c r="H216" s="50">
        <f>'S 3'!F176</f>
        <v>0</v>
      </c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</row>
    <row r="217" spans="1:27" x14ac:dyDescent="0.2">
      <c r="A217" s="49" t="str">
        <f>'S 5'!D177</f>
        <v>SCOSM2ENGSM1</v>
      </c>
      <c r="B217" s="49"/>
      <c r="C217" s="49"/>
      <c r="D217" s="49"/>
      <c r="E217" s="49"/>
      <c r="F217" s="49"/>
      <c r="G217" s="50">
        <f>'S 5'!E177</f>
        <v>0</v>
      </c>
      <c r="H217" s="50">
        <f>'S 5'!F177</f>
        <v>0</v>
      </c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</row>
    <row r="218" spans="1:27" x14ac:dyDescent="0.2">
      <c r="A218" s="49" t="str">
        <f>'S 5'!D179</f>
        <v>SCOSM2ENGSM2</v>
      </c>
      <c r="B218" s="49"/>
      <c r="C218" s="49"/>
      <c r="D218" s="49"/>
      <c r="E218" s="49"/>
      <c r="F218" s="49"/>
      <c r="G218" s="50">
        <f>'S 5'!E179</f>
        <v>0</v>
      </c>
      <c r="H218" s="50">
        <f>'S 5'!F179</f>
        <v>0</v>
      </c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</row>
    <row r="219" spans="1:27" x14ac:dyDescent="0.2">
      <c r="A219" s="49" t="str">
        <f>'S 4'!D200</f>
        <v>SCOSM2GSYSM1</v>
      </c>
      <c r="B219" s="49"/>
      <c r="C219" s="49"/>
      <c r="D219" s="49"/>
      <c r="E219" s="49"/>
      <c r="F219" s="49"/>
      <c r="G219" s="50">
        <f>'S 4'!E200</f>
        <v>0</v>
      </c>
      <c r="H219" s="50">
        <f>'S 4'!F200</f>
        <v>0</v>
      </c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</row>
    <row r="220" spans="1:27" x14ac:dyDescent="0.2">
      <c r="A220" s="49" t="str">
        <f>'S 4'!D203</f>
        <v>SCOSM2GSYSM2</v>
      </c>
      <c r="B220" s="49"/>
      <c r="C220" s="49"/>
      <c r="D220" s="49"/>
      <c r="E220" s="49"/>
      <c r="F220" s="49"/>
      <c r="G220" s="50">
        <f>'S 4'!E203</f>
        <v>0</v>
      </c>
      <c r="H220" s="50">
        <f>'S 4'!F203</f>
        <v>0</v>
      </c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</row>
    <row r="221" spans="1:27" x14ac:dyDescent="0.2">
      <c r="A221" s="49" t="str">
        <f>'S 6'!D196</f>
        <v>SCOSM2IOMSM1</v>
      </c>
      <c r="B221" s="49"/>
      <c r="C221" s="49"/>
      <c r="D221" s="49"/>
      <c r="E221" s="49"/>
      <c r="F221" s="49"/>
      <c r="G221" s="50">
        <f>'S 6'!E196</f>
        <v>0</v>
      </c>
      <c r="H221" s="50">
        <f>'S 6'!F196</f>
        <v>0</v>
      </c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</row>
    <row r="222" spans="1:27" x14ac:dyDescent="0.2">
      <c r="A222" s="49" t="str">
        <f>'S 6'!D199</f>
        <v>SCOSM2IOMSM2</v>
      </c>
      <c r="B222" s="49"/>
      <c r="C222" s="49"/>
      <c r="D222" s="49"/>
      <c r="E222" s="49"/>
      <c r="F222" s="49"/>
      <c r="G222" s="50">
        <f>'S 6'!E199</f>
        <v>0</v>
      </c>
      <c r="H222" s="50">
        <f>'S 6'!F199</f>
        <v>0</v>
      </c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</row>
    <row r="223" spans="1:27" x14ac:dyDescent="0.2">
      <c r="A223" s="49" t="str">
        <f>'S 7'!D189</f>
        <v>SCOSM2IRESM1</v>
      </c>
      <c r="B223" s="49"/>
      <c r="C223" s="49"/>
      <c r="D223" s="49"/>
      <c r="E223" s="49"/>
      <c r="F223" s="49"/>
      <c r="G223" s="50">
        <f>'S 7'!E189</f>
        <v>0</v>
      </c>
      <c r="H223" s="50">
        <f>'S 7'!F189</f>
        <v>0</v>
      </c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</row>
    <row r="224" spans="1:27" x14ac:dyDescent="0.2">
      <c r="A224" s="49" t="str">
        <f>'S 7'!D191</f>
        <v>SCOSM2IRESM2</v>
      </c>
      <c r="B224" s="49"/>
      <c r="C224" s="49"/>
      <c r="D224" s="49"/>
      <c r="E224" s="49"/>
      <c r="F224" s="49"/>
      <c r="G224" s="50">
        <f>'S 7'!E191</f>
        <v>0</v>
      </c>
      <c r="H224" s="50">
        <f>'S 7'!F191</f>
        <v>0</v>
      </c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</row>
    <row r="225" spans="1:27" x14ac:dyDescent="0.2">
      <c r="A225" s="54" t="str">
        <f>'S 2'!D200</f>
        <v>SCOSM2JSYSM1</v>
      </c>
      <c r="B225" s="54"/>
      <c r="C225" s="54"/>
      <c r="D225" s="54"/>
      <c r="E225" s="54"/>
      <c r="F225" s="54"/>
      <c r="G225" s="50">
        <f>'S 2'!E200</f>
        <v>0</v>
      </c>
      <c r="H225" s="50">
        <f>'S 2'!F200</f>
        <v>0</v>
      </c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</row>
    <row r="226" spans="1:27" x14ac:dyDescent="0.2">
      <c r="A226" s="54" t="str">
        <f>'S 2'!D203</f>
        <v>SCOSM2JSYSM2</v>
      </c>
      <c r="B226" s="54"/>
      <c r="C226" s="54"/>
      <c r="D226" s="54"/>
      <c r="E226" s="54"/>
      <c r="F226" s="54"/>
      <c r="G226" s="50">
        <f>'S 2'!E203</f>
        <v>0</v>
      </c>
      <c r="H226" s="50">
        <f>'S 2'!F203</f>
        <v>0</v>
      </c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</row>
    <row r="227" spans="1:27" x14ac:dyDescent="0.2">
      <c r="A227" s="54" t="str">
        <f>'S 1'!D177</f>
        <v>SCOSM2NONESM1</v>
      </c>
      <c r="B227" s="54"/>
      <c r="C227" s="54"/>
      <c r="D227" s="54"/>
      <c r="E227" s="54"/>
      <c r="F227" s="54"/>
      <c r="G227" s="50">
        <f>'S 1'!E177</f>
        <v>0</v>
      </c>
      <c r="H227" s="50">
        <f>'S 1'!F177</f>
        <v>0</v>
      </c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</row>
    <row r="228" spans="1:27" x14ac:dyDescent="0.2">
      <c r="A228" s="54" t="str">
        <f>'S 1'!D179</f>
        <v>SCOSM2NONESM2</v>
      </c>
      <c r="B228" s="54"/>
      <c r="C228" s="54"/>
      <c r="D228" s="54"/>
      <c r="E228" s="54"/>
      <c r="F228" s="54"/>
      <c r="G228" s="50">
        <f>'S 1'!E179</f>
        <v>0</v>
      </c>
      <c r="H228" s="50">
        <f>'S 1'!F179</f>
        <v>0</v>
      </c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</row>
    <row r="229" spans="1:27" x14ac:dyDescent="0.2">
      <c r="A229" s="49" t="str">
        <f>'S 3'!D177</f>
        <v>SCOSM2WALSM1</v>
      </c>
      <c r="B229" s="49"/>
      <c r="C229" s="49"/>
      <c r="D229" s="49"/>
      <c r="E229" s="49"/>
      <c r="F229" s="49"/>
      <c r="G229" s="50">
        <f>'S 3'!E177</f>
        <v>0</v>
      </c>
      <c r="H229" s="50">
        <f>'S 3'!F177</f>
        <v>0</v>
      </c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</row>
    <row r="230" spans="1:27" x14ac:dyDescent="0.2">
      <c r="A230" s="49" t="str">
        <f>'S 3'!D179</f>
        <v>SCOSM2WALSM2</v>
      </c>
      <c r="B230" s="49"/>
      <c r="C230" s="49"/>
      <c r="D230" s="49"/>
      <c r="E230" s="49"/>
      <c r="F230" s="49"/>
      <c r="G230" s="50">
        <f>'S 3'!E179</f>
        <v>0</v>
      </c>
      <c r="H230" s="50">
        <f>'S 3'!F179</f>
        <v>0</v>
      </c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</row>
    <row r="231" spans="1:27" x14ac:dyDescent="0.2">
      <c r="A231" s="49" t="str">
        <f>'S 7'!D182</f>
        <v>WALSM1ENGSM1</v>
      </c>
      <c r="B231" s="49"/>
      <c r="C231" s="49"/>
      <c r="D231" s="49"/>
      <c r="E231" s="49"/>
      <c r="F231" s="49"/>
      <c r="G231" s="50">
        <f>'S 7'!E182</f>
        <v>0</v>
      </c>
      <c r="H231" s="50">
        <f>'S 7'!F182</f>
        <v>0</v>
      </c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</row>
    <row r="232" spans="1:27" x14ac:dyDescent="0.2">
      <c r="A232" s="49" t="str">
        <f>'S 7'!D180</f>
        <v>WALSM1ENGSM2</v>
      </c>
      <c r="B232" s="49"/>
      <c r="C232" s="49"/>
      <c r="D232" s="49"/>
      <c r="E232" s="49"/>
      <c r="F232" s="49"/>
      <c r="G232" s="50">
        <f>'S 7'!E180</f>
        <v>0</v>
      </c>
      <c r="H232" s="50">
        <f>'S 7'!F180</f>
        <v>0</v>
      </c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</row>
    <row r="233" spans="1:27" x14ac:dyDescent="0.2">
      <c r="A233" s="49" t="str">
        <f>'S 6'!D206</f>
        <v>WALSM1GSYSM1</v>
      </c>
      <c r="B233" s="49"/>
      <c r="C233" s="49"/>
      <c r="D233" s="49"/>
      <c r="E233" s="49"/>
      <c r="F233" s="49"/>
      <c r="G233" s="50">
        <f>'S 6'!E206</f>
        <v>0</v>
      </c>
      <c r="H233" s="50">
        <f>'S 6'!F206</f>
        <v>0</v>
      </c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</row>
    <row r="234" spans="1:27" x14ac:dyDescent="0.2">
      <c r="A234" s="49" t="str">
        <f>'S 6'!D205</f>
        <v>WALSM1GSYSM2</v>
      </c>
      <c r="B234" s="49"/>
      <c r="C234" s="49"/>
      <c r="D234" s="49"/>
      <c r="E234" s="49"/>
      <c r="F234" s="49"/>
      <c r="G234" s="50">
        <f>'S 6'!E205</f>
        <v>0</v>
      </c>
      <c r="H234" s="50">
        <f>'S 6'!F205</f>
        <v>0</v>
      </c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</row>
    <row r="235" spans="1:27" x14ac:dyDescent="0.2">
      <c r="A235" s="54" t="str">
        <f>'S 1'!D202</f>
        <v>WALSM1IOMSM1</v>
      </c>
      <c r="B235" s="54"/>
      <c r="C235" s="54"/>
      <c r="D235" s="54"/>
      <c r="E235" s="54"/>
      <c r="F235" s="54"/>
      <c r="G235" s="50">
        <f>'S 1'!E202</f>
        <v>0</v>
      </c>
      <c r="H235" s="50">
        <f>'S 1'!F202</f>
        <v>0</v>
      </c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</row>
    <row r="236" spans="1:27" x14ac:dyDescent="0.2">
      <c r="A236" s="54" t="str">
        <f>'S 1'!D201</f>
        <v>WALSM1IOMSM2</v>
      </c>
      <c r="B236" s="54"/>
      <c r="C236" s="54"/>
      <c r="D236" s="54"/>
      <c r="E236" s="54"/>
      <c r="F236" s="54"/>
      <c r="G236" s="50">
        <f>'S 1'!E201</f>
        <v>0</v>
      </c>
      <c r="H236" s="50">
        <f>'S 1'!F201</f>
        <v>0</v>
      </c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</row>
    <row r="237" spans="1:27" x14ac:dyDescent="0.2">
      <c r="A237" s="54" t="str">
        <f>'S 2'!D182</f>
        <v>WALSM1IRESM1</v>
      </c>
      <c r="B237" s="54"/>
      <c r="C237" s="54"/>
      <c r="D237" s="54"/>
      <c r="E237" s="54"/>
      <c r="F237" s="54"/>
      <c r="G237" s="50">
        <f>'S 2'!E182</f>
        <v>0</v>
      </c>
      <c r="H237" s="50">
        <f>'S 2'!F182</f>
        <v>0</v>
      </c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</row>
    <row r="238" spans="1:27" x14ac:dyDescent="0.2">
      <c r="A238" s="54" t="str">
        <f>'S 2'!D180</f>
        <v>WALSM1IRESM2</v>
      </c>
      <c r="B238" s="54"/>
      <c r="C238" s="54"/>
      <c r="D238" s="54"/>
      <c r="E238" s="54"/>
      <c r="F238" s="54"/>
      <c r="G238" s="50">
        <f>'S 2'!E180</f>
        <v>0</v>
      </c>
      <c r="H238" s="50">
        <f>'S 2'!F180</f>
        <v>0</v>
      </c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</row>
    <row r="239" spans="1:27" x14ac:dyDescent="0.2">
      <c r="A239" s="49" t="str">
        <f>'S 4'!D190</f>
        <v>WALSM1JSYSM1</v>
      </c>
      <c r="B239" s="49"/>
      <c r="C239" s="49"/>
      <c r="D239" s="49"/>
      <c r="E239" s="49"/>
      <c r="F239" s="49"/>
      <c r="G239" s="50">
        <f>'S 4'!E190</f>
        <v>0</v>
      </c>
      <c r="H239" s="50">
        <f>'S 4'!F190</f>
        <v>0</v>
      </c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</row>
    <row r="240" spans="1:27" x14ac:dyDescent="0.2">
      <c r="A240" s="49" t="str">
        <f>'S 4'!D188</f>
        <v>WALSM1JSYSM2</v>
      </c>
      <c r="B240" s="49"/>
      <c r="C240" s="49"/>
      <c r="D240" s="49"/>
      <c r="E240" s="49"/>
      <c r="F240" s="49"/>
      <c r="G240" s="50">
        <f>'S 4'!E188</f>
        <v>0</v>
      </c>
      <c r="H240" s="50">
        <f>'S 4'!F188</f>
        <v>0</v>
      </c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</row>
    <row r="241" spans="1:27" x14ac:dyDescent="0.2">
      <c r="A241" s="49" t="str">
        <f>'S 5'!D206</f>
        <v>WALSM1NONESM1</v>
      </c>
      <c r="B241" s="49"/>
      <c r="C241" s="49"/>
      <c r="D241" s="49"/>
      <c r="E241" s="49"/>
      <c r="F241" s="49"/>
      <c r="G241" s="50">
        <f>'S 5'!E206</f>
        <v>0</v>
      </c>
      <c r="H241" s="50">
        <f>'S 5'!F206</f>
        <v>0</v>
      </c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</row>
    <row r="242" spans="1:27" x14ac:dyDescent="0.2">
      <c r="A242" s="49" t="str">
        <f>'S 5'!D205</f>
        <v>WALSM1NONESM2</v>
      </c>
      <c r="B242" s="49"/>
      <c r="C242" s="49"/>
      <c r="D242" s="49"/>
      <c r="E242" s="49"/>
      <c r="F242" s="49"/>
      <c r="G242" s="50">
        <f>'S 5'!E205</f>
        <v>0</v>
      </c>
      <c r="H242" s="50">
        <f>'S 5'!F205</f>
        <v>0</v>
      </c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</row>
    <row r="243" spans="1:27" x14ac:dyDescent="0.2">
      <c r="A243" s="49" t="str">
        <f>'S 3'!D194</f>
        <v>WALSM1SCOSM1</v>
      </c>
      <c r="B243" s="49"/>
      <c r="C243" s="49"/>
      <c r="D243" s="49"/>
      <c r="E243" s="49"/>
      <c r="F243" s="49"/>
      <c r="G243" s="50">
        <f>'S 3'!E194</f>
        <v>0</v>
      </c>
      <c r="H243" s="50">
        <f>'S 3'!F194</f>
        <v>0</v>
      </c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</row>
    <row r="244" spans="1:27" x14ac:dyDescent="0.2">
      <c r="A244" s="49" t="str">
        <f>'S 3'!D193</f>
        <v>WALSM1SCOSM2</v>
      </c>
      <c r="B244" s="49"/>
      <c r="C244" s="49"/>
      <c r="D244" s="49"/>
      <c r="E244" s="49"/>
      <c r="F244" s="49"/>
      <c r="G244" s="50">
        <f>'S 3'!E193</f>
        <v>0</v>
      </c>
      <c r="H244" s="50">
        <f>'S 3'!F193</f>
        <v>0</v>
      </c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</row>
    <row r="245" spans="1:27" x14ac:dyDescent="0.2">
      <c r="A245" s="49" t="str">
        <f>'S 7'!D181</f>
        <v>WALSM2ENGSM1</v>
      </c>
      <c r="B245" s="49"/>
      <c r="C245" s="49"/>
      <c r="D245" s="49"/>
      <c r="E245" s="49"/>
      <c r="F245" s="49"/>
      <c r="G245" s="50">
        <f>'S 7'!E181</f>
        <v>0</v>
      </c>
      <c r="H245" s="50">
        <f>'S 7'!F181</f>
        <v>0</v>
      </c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</row>
    <row r="246" spans="1:27" x14ac:dyDescent="0.2">
      <c r="A246" s="49" t="str">
        <f>'S 7'!D183</f>
        <v>WALSM2ENGSM2</v>
      </c>
      <c r="B246" s="49"/>
      <c r="C246" s="49"/>
      <c r="D246" s="49"/>
      <c r="E246" s="49"/>
      <c r="F246" s="49"/>
      <c r="G246" s="50">
        <f>'S 7'!E183</f>
        <v>0</v>
      </c>
      <c r="H246" s="50">
        <f>'S 7'!F183</f>
        <v>0</v>
      </c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</row>
    <row r="247" spans="1:27" x14ac:dyDescent="0.2">
      <c r="A247" s="49" t="str">
        <f>'S 6'!D204</f>
        <v>WALSM2GSYSM1</v>
      </c>
      <c r="B247" s="49"/>
      <c r="C247" s="49"/>
      <c r="D247" s="49"/>
      <c r="E247" s="49"/>
      <c r="F247" s="49"/>
      <c r="G247" s="50">
        <f>'S 6'!E204</f>
        <v>0</v>
      </c>
      <c r="H247" s="50">
        <f>'S 6'!F204</f>
        <v>0</v>
      </c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</row>
    <row r="248" spans="1:27" x14ac:dyDescent="0.2">
      <c r="A248" s="49" t="str">
        <f>'S 6'!D207</f>
        <v>WALSM2GSYSM2</v>
      </c>
      <c r="B248" s="49"/>
      <c r="C248" s="49"/>
      <c r="D248" s="49"/>
      <c r="E248" s="49"/>
      <c r="F248" s="49"/>
      <c r="G248" s="50">
        <f>'S 6'!E207</f>
        <v>0</v>
      </c>
      <c r="H248" s="50">
        <f>'S 6'!F207</f>
        <v>0</v>
      </c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</row>
    <row r="249" spans="1:27" x14ac:dyDescent="0.2">
      <c r="A249" s="54" t="str">
        <f>'S 1'!D200</f>
        <v>WALSM2IOMSM1</v>
      </c>
      <c r="B249" s="54"/>
      <c r="C249" s="54"/>
      <c r="D249" s="54"/>
      <c r="E249" s="54"/>
      <c r="F249" s="54"/>
      <c r="G249" s="50">
        <f>'S 1'!E200</f>
        <v>0</v>
      </c>
      <c r="H249" s="50">
        <f>'S 1'!F200</f>
        <v>0</v>
      </c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</row>
    <row r="250" spans="1:27" x14ac:dyDescent="0.2">
      <c r="A250" s="54" t="str">
        <f>'S 1'!D203</f>
        <v>WALSM2IOMSM2</v>
      </c>
      <c r="B250" s="54"/>
      <c r="C250" s="54"/>
      <c r="D250" s="54"/>
      <c r="E250" s="54"/>
      <c r="F250" s="54"/>
      <c r="G250" s="50">
        <f>'S 1'!E203</f>
        <v>0</v>
      </c>
      <c r="H250" s="50">
        <f>'S 1'!F203</f>
        <v>0</v>
      </c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</row>
    <row r="251" spans="1:27" x14ac:dyDescent="0.2">
      <c r="A251" s="54" t="str">
        <f>'S 2'!D181</f>
        <v>WALSM2IRESM1</v>
      </c>
      <c r="B251" s="54"/>
      <c r="C251" s="54"/>
      <c r="D251" s="54"/>
      <c r="E251" s="54"/>
      <c r="F251" s="54"/>
      <c r="G251" s="50">
        <f>'S 2'!E181</f>
        <v>0</v>
      </c>
      <c r="H251" s="50">
        <f>'S 2'!F181</f>
        <v>0</v>
      </c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</row>
    <row r="252" spans="1:27" x14ac:dyDescent="0.2">
      <c r="A252" s="54" t="str">
        <f>'S 2'!D183</f>
        <v>WALSM2IRESM2</v>
      </c>
      <c r="B252" s="54"/>
      <c r="C252" s="54"/>
      <c r="D252" s="54"/>
      <c r="E252" s="54"/>
      <c r="F252" s="54"/>
      <c r="G252" s="50">
        <f>'S 2'!E183</f>
        <v>0</v>
      </c>
      <c r="H252" s="50">
        <f>'S 2'!F183</f>
        <v>0</v>
      </c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</row>
    <row r="253" spans="1:27" x14ac:dyDescent="0.2">
      <c r="A253" s="49" t="str">
        <f>'S 4'!D189</f>
        <v>WALSM2JSYSM1</v>
      </c>
      <c r="B253" s="49"/>
      <c r="C253" s="49"/>
      <c r="D253" s="49"/>
      <c r="E253" s="49"/>
      <c r="F253" s="49"/>
      <c r="G253" s="50">
        <f>'S 4'!E189</f>
        <v>0</v>
      </c>
      <c r="H253" s="50">
        <f>'S 4'!F189</f>
        <v>0</v>
      </c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</row>
    <row r="254" spans="1:27" x14ac:dyDescent="0.2">
      <c r="A254" s="49" t="str">
        <f>'S 4'!D191</f>
        <v>WALSM2JSYSM2</v>
      </c>
      <c r="B254" s="49"/>
      <c r="C254" s="49"/>
      <c r="D254" s="49"/>
      <c r="E254" s="49"/>
      <c r="F254" s="49"/>
      <c r="G254" s="50">
        <f>'S 4'!E191</f>
        <v>0</v>
      </c>
      <c r="H254" s="50">
        <f>'S 4'!F191</f>
        <v>0</v>
      </c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</row>
    <row r="255" spans="1:27" x14ac:dyDescent="0.2">
      <c r="A255" s="49" t="str">
        <f>'S 5'!D204</f>
        <v>WALSM2NONESM1</v>
      </c>
      <c r="B255" s="49"/>
      <c r="C255" s="49"/>
      <c r="D255" s="49"/>
      <c r="E255" s="49"/>
      <c r="F255" s="49"/>
      <c r="G255" s="50">
        <f>'S 5'!E204</f>
        <v>0</v>
      </c>
      <c r="H255" s="50">
        <f>'S 5'!F204</f>
        <v>0</v>
      </c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</row>
    <row r="256" spans="1:27" x14ac:dyDescent="0.2">
      <c r="A256" s="49" t="str">
        <f>'S 5'!D207</f>
        <v>WALSM2NONESM2</v>
      </c>
      <c r="B256" s="49"/>
      <c r="C256" s="49"/>
      <c r="D256" s="49"/>
      <c r="E256" s="49"/>
      <c r="F256" s="49"/>
      <c r="G256" s="50">
        <f>'S 5'!E207</f>
        <v>0</v>
      </c>
      <c r="H256" s="50">
        <f>'S 5'!F207</f>
        <v>0</v>
      </c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</row>
    <row r="257" spans="1:27" x14ac:dyDescent="0.2">
      <c r="A257" s="49" t="str">
        <f>'S 3'!D192</f>
        <v>WALSM2SCOSM1</v>
      </c>
      <c r="B257" s="49"/>
      <c r="C257" s="49"/>
      <c r="D257" s="49"/>
      <c r="E257" s="49"/>
      <c r="F257" s="49"/>
      <c r="G257" s="50">
        <f>'S 3'!E192</f>
        <v>0</v>
      </c>
      <c r="H257" s="50">
        <f>'S 3'!F192</f>
        <v>0</v>
      </c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</row>
    <row r="258" spans="1:27" x14ac:dyDescent="0.2">
      <c r="A258" s="49" t="str">
        <f>'S 3'!D195</f>
        <v>WALSM2SCOSM2</v>
      </c>
      <c r="B258" s="49"/>
      <c r="C258" s="49"/>
      <c r="D258" s="49"/>
      <c r="E258" s="49"/>
      <c r="F258" s="49"/>
      <c r="G258" s="50">
        <f>'S 3'!E195</f>
        <v>0</v>
      </c>
      <c r="H258" s="50">
        <f>'S 3'!F195</f>
        <v>0</v>
      </c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</row>
  </sheetData>
  <sortState xmlns:xlrd2="http://schemas.microsoft.com/office/spreadsheetml/2017/richdata2" ref="A35:H258">
    <sortCondition ref="A35:A258"/>
  </sortState>
  <mergeCells count="457">
    <mergeCell ref="BH31:BI31"/>
    <mergeCell ref="BJ31:BK31"/>
    <mergeCell ref="BL31:BM31"/>
    <mergeCell ref="BN31:BO31"/>
    <mergeCell ref="BP31:BQ31"/>
    <mergeCell ref="AP29:AQ29"/>
    <mergeCell ref="AR29:AS29"/>
    <mergeCell ref="AT29:AU29"/>
    <mergeCell ref="AV29:AW29"/>
    <mergeCell ref="AX29:AY29"/>
    <mergeCell ref="AP31:AQ31"/>
    <mergeCell ref="AR31:AS31"/>
    <mergeCell ref="AT31:AU31"/>
    <mergeCell ref="AV31:AW31"/>
    <mergeCell ref="AX31:AY31"/>
    <mergeCell ref="AZ31:BA31"/>
    <mergeCell ref="BB31:BC31"/>
    <mergeCell ref="BD31:BE31"/>
    <mergeCell ref="BF31:BG31"/>
    <mergeCell ref="AZ29:BA29"/>
    <mergeCell ref="BB29:BC29"/>
    <mergeCell ref="BD29:BE29"/>
    <mergeCell ref="BF29:BG29"/>
    <mergeCell ref="BH29:BI29"/>
    <mergeCell ref="BH25:BI25"/>
    <mergeCell ref="BJ25:BK25"/>
    <mergeCell ref="BL25:BM25"/>
    <mergeCell ref="BN25:BO25"/>
    <mergeCell ref="BP25:BQ25"/>
    <mergeCell ref="BH27:BI27"/>
    <mergeCell ref="BJ27:BK27"/>
    <mergeCell ref="BL27:BM27"/>
    <mergeCell ref="BN27:BO27"/>
    <mergeCell ref="BP27:BQ27"/>
    <mergeCell ref="BJ29:BK29"/>
    <mergeCell ref="BL29:BM29"/>
    <mergeCell ref="BN29:BO29"/>
    <mergeCell ref="BP29:BQ29"/>
    <mergeCell ref="AP27:AQ27"/>
    <mergeCell ref="AR27:AS27"/>
    <mergeCell ref="AT27:AU27"/>
    <mergeCell ref="AV27:AW27"/>
    <mergeCell ref="AX27:AY27"/>
    <mergeCell ref="AZ27:BA27"/>
    <mergeCell ref="BB27:BC27"/>
    <mergeCell ref="BD27:BE27"/>
    <mergeCell ref="BF27:BG27"/>
    <mergeCell ref="AP25:AQ25"/>
    <mergeCell ref="AR25:AS25"/>
    <mergeCell ref="AT25:AU25"/>
    <mergeCell ref="AV25:AW25"/>
    <mergeCell ref="AX25:AY25"/>
    <mergeCell ref="AZ25:BA25"/>
    <mergeCell ref="BB25:BC25"/>
    <mergeCell ref="BD25:BE25"/>
    <mergeCell ref="BF25:BG25"/>
    <mergeCell ref="BH23:BI23"/>
    <mergeCell ref="BJ23:BK23"/>
    <mergeCell ref="BL23:BM23"/>
    <mergeCell ref="BN23:BO23"/>
    <mergeCell ref="BP23:BQ23"/>
    <mergeCell ref="AP21:AQ21"/>
    <mergeCell ref="AR21:AS21"/>
    <mergeCell ref="AT21:AU21"/>
    <mergeCell ref="AV21:AW21"/>
    <mergeCell ref="AX21:AY21"/>
    <mergeCell ref="AP23:AQ23"/>
    <mergeCell ref="AR23:AS23"/>
    <mergeCell ref="AT23:AU23"/>
    <mergeCell ref="AV23:AW23"/>
    <mergeCell ref="AX23:AY23"/>
    <mergeCell ref="AZ23:BA23"/>
    <mergeCell ref="BB23:BC23"/>
    <mergeCell ref="BD23:BE23"/>
    <mergeCell ref="BF23:BG23"/>
    <mergeCell ref="AZ21:BA21"/>
    <mergeCell ref="BB21:BC21"/>
    <mergeCell ref="BD21:BE21"/>
    <mergeCell ref="BF21:BG21"/>
    <mergeCell ref="BH21:BI21"/>
    <mergeCell ref="BH17:BI17"/>
    <mergeCell ref="BJ17:BK17"/>
    <mergeCell ref="BL17:BM17"/>
    <mergeCell ref="BN17:BO17"/>
    <mergeCell ref="BP17:BQ17"/>
    <mergeCell ref="BH19:BI19"/>
    <mergeCell ref="BJ19:BK19"/>
    <mergeCell ref="BL19:BM19"/>
    <mergeCell ref="BN19:BO19"/>
    <mergeCell ref="BP19:BQ19"/>
    <mergeCell ref="BJ21:BK21"/>
    <mergeCell ref="BL21:BM21"/>
    <mergeCell ref="BN21:BO21"/>
    <mergeCell ref="BP21:BQ21"/>
    <mergeCell ref="AP19:AQ19"/>
    <mergeCell ref="AR19:AS19"/>
    <mergeCell ref="AT19:AU19"/>
    <mergeCell ref="AV19:AW19"/>
    <mergeCell ref="AX19:AY19"/>
    <mergeCell ref="AZ19:BA19"/>
    <mergeCell ref="BB19:BC19"/>
    <mergeCell ref="BD19:BE19"/>
    <mergeCell ref="BF19:BG19"/>
    <mergeCell ref="AP17:AQ17"/>
    <mergeCell ref="AR17:AS17"/>
    <mergeCell ref="AT17:AU17"/>
    <mergeCell ref="AV17:AW17"/>
    <mergeCell ref="AX17:AY17"/>
    <mergeCell ref="AZ17:BA17"/>
    <mergeCell ref="BB17:BC17"/>
    <mergeCell ref="BD17:BE17"/>
    <mergeCell ref="BF17:BG17"/>
    <mergeCell ref="BH15:BI15"/>
    <mergeCell ref="BJ15:BK15"/>
    <mergeCell ref="BL15:BM15"/>
    <mergeCell ref="BN15:BO15"/>
    <mergeCell ref="BP15:BQ15"/>
    <mergeCell ref="AP13:AQ13"/>
    <mergeCell ref="AR13:AS13"/>
    <mergeCell ref="AT13:AU13"/>
    <mergeCell ref="AV13:AW13"/>
    <mergeCell ref="AX13:AY13"/>
    <mergeCell ref="AP15:AQ15"/>
    <mergeCell ref="AR15:AS15"/>
    <mergeCell ref="AT15:AU15"/>
    <mergeCell ref="AV15:AW15"/>
    <mergeCell ref="AX15:AY15"/>
    <mergeCell ref="AZ15:BA15"/>
    <mergeCell ref="BB15:BC15"/>
    <mergeCell ref="BD15:BE15"/>
    <mergeCell ref="BF15:BG15"/>
    <mergeCell ref="AZ13:BA13"/>
    <mergeCell ref="BB13:BC13"/>
    <mergeCell ref="BD13:BE13"/>
    <mergeCell ref="BF13:BG13"/>
    <mergeCell ref="BH13:BI13"/>
    <mergeCell ref="BH9:BI9"/>
    <mergeCell ref="BJ9:BK9"/>
    <mergeCell ref="BL9:BM9"/>
    <mergeCell ref="BN9:BO9"/>
    <mergeCell ref="BP9:BQ9"/>
    <mergeCell ref="BH11:BI11"/>
    <mergeCell ref="BJ11:BK11"/>
    <mergeCell ref="BL11:BM11"/>
    <mergeCell ref="BN11:BO11"/>
    <mergeCell ref="BP11:BQ11"/>
    <mergeCell ref="BJ13:BK13"/>
    <mergeCell ref="BL13:BM13"/>
    <mergeCell ref="BN13:BO13"/>
    <mergeCell ref="BP13:BQ13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AP9:AQ9"/>
    <mergeCell ref="AR9:AS9"/>
    <mergeCell ref="AT9:AU9"/>
    <mergeCell ref="AV9:AW9"/>
    <mergeCell ref="AX9:AY9"/>
    <mergeCell ref="AZ9:BA9"/>
    <mergeCell ref="BB9:BC9"/>
    <mergeCell ref="BD9:BE9"/>
    <mergeCell ref="BF9:BG9"/>
    <mergeCell ref="BF5:BG5"/>
    <mergeCell ref="BH5:BI5"/>
    <mergeCell ref="BJ5:BK5"/>
    <mergeCell ref="BL5:BM5"/>
    <mergeCell ref="BN5:BO5"/>
    <mergeCell ref="BP5:BQ5"/>
    <mergeCell ref="AP7:AQ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BJ7:BK7"/>
    <mergeCell ref="BL7:BM7"/>
    <mergeCell ref="BN7:BO7"/>
    <mergeCell ref="BP7:BQ7"/>
    <mergeCell ref="AK3:AK4"/>
    <mergeCell ref="AP5:AQ5"/>
    <mergeCell ref="AR5:AS5"/>
    <mergeCell ref="AT5:AU5"/>
    <mergeCell ref="AV5:AW5"/>
    <mergeCell ref="AX5:AY5"/>
    <mergeCell ref="AZ5:BA5"/>
    <mergeCell ref="BB5:BC5"/>
    <mergeCell ref="BD5:BE5"/>
    <mergeCell ref="AK5:AK6"/>
    <mergeCell ref="AK7:AK8"/>
    <mergeCell ref="AK9:AK10"/>
    <mergeCell ref="AK11:AK12"/>
    <mergeCell ref="AK13:AK14"/>
    <mergeCell ref="AK15:AK16"/>
    <mergeCell ref="AK17:AK18"/>
    <mergeCell ref="AK19:AK20"/>
    <mergeCell ref="AK21:AK22"/>
    <mergeCell ref="AK23:AK24"/>
    <mergeCell ref="AK25:AK26"/>
    <mergeCell ref="AK27:AK28"/>
    <mergeCell ref="AK29:AK30"/>
    <mergeCell ref="AK31:AK32"/>
    <mergeCell ref="A1:AG1"/>
    <mergeCell ref="A2:AG2"/>
    <mergeCell ref="A3:A4"/>
    <mergeCell ref="C3:D3"/>
    <mergeCell ref="E3:F3"/>
    <mergeCell ref="G3:H3"/>
    <mergeCell ref="I3:J3"/>
    <mergeCell ref="K3:L3"/>
    <mergeCell ref="M3:N3"/>
    <mergeCell ref="AA3:AB3"/>
    <mergeCell ref="AC3:AD3"/>
    <mergeCell ref="AE3:AF4"/>
    <mergeCell ref="AG3:AG4"/>
    <mergeCell ref="AH3:AJ3"/>
    <mergeCell ref="C4:D4"/>
    <mergeCell ref="E4:F4"/>
    <mergeCell ref="G4:H4"/>
    <mergeCell ref="I4:J4"/>
    <mergeCell ref="K4:L4"/>
    <mergeCell ref="O3:P3"/>
    <mergeCell ref="Q3:R3"/>
    <mergeCell ref="S3:T3"/>
    <mergeCell ref="U3:V3"/>
    <mergeCell ref="W3:X3"/>
    <mergeCell ref="Y3:Z3"/>
    <mergeCell ref="Y4:Z4"/>
    <mergeCell ref="AA4:AB4"/>
    <mergeCell ref="AC4:AD4"/>
    <mergeCell ref="G5:H5"/>
    <mergeCell ref="I5:J5"/>
    <mergeCell ref="K5:L5"/>
    <mergeCell ref="M5:N5"/>
    <mergeCell ref="O5:P5"/>
    <mergeCell ref="Q5:R5"/>
    <mergeCell ref="S5:T5"/>
    <mergeCell ref="M4:N4"/>
    <mergeCell ref="O4:P4"/>
    <mergeCell ref="Q4:R4"/>
    <mergeCell ref="S4:T4"/>
    <mergeCell ref="U4:V4"/>
    <mergeCell ref="W4:X4"/>
    <mergeCell ref="AG5:AG6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U5:V5"/>
    <mergeCell ref="W5:X5"/>
    <mergeCell ref="Y5:Z5"/>
    <mergeCell ref="AA5:AB5"/>
    <mergeCell ref="AC5:AD5"/>
    <mergeCell ref="AE5:AF6"/>
    <mergeCell ref="Y7:Z7"/>
    <mergeCell ref="AA7:AB7"/>
    <mergeCell ref="AC7:AD7"/>
    <mergeCell ref="AE7:AF8"/>
    <mergeCell ref="AG7:AG8"/>
    <mergeCell ref="C9:D9"/>
    <mergeCell ref="E9:F9"/>
    <mergeCell ref="K9:L9"/>
    <mergeCell ref="M9:N9"/>
    <mergeCell ref="O9:P9"/>
    <mergeCell ref="AC9:AD9"/>
    <mergeCell ref="AE9:AF10"/>
    <mergeCell ref="AG9:AG10"/>
    <mergeCell ref="C11:D11"/>
    <mergeCell ref="E11:F11"/>
    <mergeCell ref="K11:L11"/>
    <mergeCell ref="M11:N11"/>
    <mergeCell ref="O11:P11"/>
    <mergeCell ref="Q11:R11"/>
    <mergeCell ref="S11:T11"/>
    <mergeCell ref="Q9:R9"/>
    <mergeCell ref="S9:T9"/>
    <mergeCell ref="U9:V9"/>
    <mergeCell ref="W9:X9"/>
    <mergeCell ref="Y9:Z9"/>
    <mergeCell ref="AA9:AB9"/>
    <mergeCell ref="AG11:AG12"/>
    <mergeCell ref="U11:V11"/>
    <mergeCell ref="W11:X11"/>
    <mergeCell ref="C13:D13"/>
    <mergeCell ref="E13:F13"/>
    <mergeCell ref="G13:H13"/>
    <mergeCell ref="I13:J13"/>
    <mergeCell ref="O13:P13"/>
    <mergeCell ref="Q13:R13"/>
    <mergeCell ref="S13:T13"/>
    <mergeCell ref="U13:V13"/>
    <mergeCell ref="W13:X13"/>
    <mergeCell ref="Y11:Z11"/>
    <mergeCell ref="AA11:AB11"/>
    <mergeCell ref="AC11:AD11"/>
    <mergeCell ref="AE11:AF12"/>
    <mergeCell ref="Y13:Z13"/>
    <mergeCell ref="AA13:AB13"/>
    <mergeCell ref="AC13:AD13"/>
    <mergeCell ref="AE13:AF14"/>
    <mergeCell ref="AG13:AG14"/>
    <mergeCell ref="C15:D15"/>
    <mergeCell ref="E15:F15"/>
    <mergeCell ref="G15:H15"/>
    <mergeCell ref="I15:J15"/>
    <mergeCell ref="O15:P15"/>
    <mergeCell ref="AC15:AD15"/>
    <mergeCell ref="AE15:AF16"/>
    <mergeCell ref="AG15:AG16"/>
    <mergeCell ref="C17:D17"/>
    <mergeCell ref="E17:F17"/>
    <mergeCell ref="G17:H17"/>
    <mergeCell ref="I17:J17"/>
    <mergeCell ref="K17:L17"/>
    <mergeCell ref="M17:N17"/>
    <mergeCell ref="S17:T17"/>
    <mergeCell ref="Q15:R15"/>
    <mergeCell ref="S15:T15"/>
    <mergeCell ref="U15:V15"/>
    <mergeCell ref="W15:X15"/>
    <mergeCell ref="Y15:Z15"/>
    <mergeCell ref="AA15:AB15"/>
    <mergeCell ref="AG17:AG18"/>
    <mergeCell ref="U17:V17"/>
    <mergeCell ref="W17:X17"/>
    <mergeCell ref="C19:D19"/>
    <mergeCell ref="E19:F19"/>
    <mergeCell ref="G19:H19"/>
    <mergeCell ref="I19:J19"/>
    <mergeCell ref="K19:L19"/>
    <mergeCell ref="M19:N19"/>
    <mergeCell ref="S19:T19"/>
    <mergeCell ref="U19:V19"/>
    <mergeCell ref="W19:X19"/>
    <mergeCell ref="Y17:Z17"/>
    <mergeCell ref="AA17:AB17"/>
    <mergeCell ref="AC17:AD17"/>
    <mergeCell ref="AE17:AF18"/>
    <mergeCell ref="Y19:Z19"/>
    <mergeCell ref="AA19:AB19"/>
    <mergeCell ref="AC19:AD19"/>
    <mergeCell ref="AE19:AF20"/>
    <mergeCell ref="AG19:AG20"/>
    <mergeCell ref="C21:D21"/>
    <mergeCell ref="E21:F21"/>
    <mergeCell ref="G21:H21"/>
    <mergeCell ref="I21:J21"/>
    <mergeCell ref="K21:L21"/>
    <mergeCell ref="AC21:AD21"/>
    <mergeCell ref="AE21:AF22"/>
    <mergeCell ref="AG21:AG22"/>
    <mergeCell ref="C23:D23"/>
    <mergeCell ref="E23:F23"/>
    <mergeCell ref="G23:H23"/>
    <mergeCell ref="I23:J23"/>
    <mergeCell ref="K23:L23"/>
    <mergeCell ref="M23:N23"/>
    <mergeCell ref="O23:P23"/>
    <mergeCell ref="M21:N21"/>
    <mergeCell ref="O21:P21"/>
    <mergeCell ref="Q21:R21"/>
    <mergeCell ref="W21:X21"/>
    <mergeCell ref="Y21:Z21"/>
    <mergeCell ref="AA21:AB21"/>
    <mergeCell ref="AG23:AG24"/>
    <mergeCell ref="Q23:R23"/>
    <mergeCell ref="W23:X23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Y23:Z23"/>
    <mergeCell ref="AA23:AB23"/>
    <mergeCell ref="AC23:AD23"/>
    <mergeCell ref="AE23:AF24"/>
    <mergeCell ref="U25:V25"/>
    <mergeCell ref="AA25:AB25"/>
    <mergeCell ref="AC25:AD25"/>
    <mergeCell ref="AE25:AF26"/>
    <mergeCell ref="AG25:AG26"/>
    <mergeCell ref="C27:D27"/>
    <mergeCell ref="E27:F27"/>
    <mergeCell ref="G27:H27"/>
    <mergeCell ref="I27:J27"/>
    <mergeCell ref="K27:L27"/>
    <mergeCell ref="AC27:AD27"/>
    <mergeCell ref="AE27:AF28"/>
    <mergeCell ref="AG27:AG28"/>
    <mergeCell ref="C29:D29"/>
    <mergeCell ref="E29:F29"/>
    <mergeCell ref="G29:H29"/>
    <mergeCell ref="I29:J29"/>
    <mergeCell ref="K29:L29"/>
    <mergeCell ref="M29:N29"/>
    <mergeCell ref="O29:P29"/>
    <mergeCell ref="M27:N27"/>
    <mergeCell ref="O27:P27"/>
    <mergeCell ref="Q27:R27"/>
    <mergeCell ref="S27:T27"/>
    <mergeCell ref="U27:V27"/>
    <mergeCell ref="AA27:AB27"/>
    <mergeCell ref="U31:V31"/>
    <mergeCell ref="W31:X31"/>
    <mergeCell ref="Y31:Z31"/>
    <mergeCell ref="AE31:AF32"/>
    <mergeCell ref="AG31:AG32"/>
    <mergeCell ref="AG29:AG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Q29:R29"/>
    <mergeCell ref="S29:T29"/>
    <mergeCell ref="U29:V29"/>
    <mergeCell ref="W29:X29"/>
    <mergeCell ref="Y29:Z29"/>
    <mergeCell ref="AE29:AF30"/>
    <mergeCell ref="B21:B22"/>
    <mergeCell ref="B23:B24"/>
    <mergeCell ref="B25:B26"/>
    <mergeCell ref="B27:B28"/>
    <mergeCell ref="B29:B30"/>
    <mergeCell ref="B31:B32"/>
    <mergeCell ref="A34:B34"/>
    <mergeCell ref="B5:B6"/>
    <mergeCell ref="B3:B4"/>
    <mergeCell ref="B7:B8"/>
    <mergeCell ref="B9:B10"/>
    <mergeCell ref="B11:B12"/>
    <mergeCell ref="B13:B14"/>
    <mergeCell ref="B15:B16"/>
    <mergeCell ref="B17:B18"/>
    <mergeCell ref="B19:B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207"/>
  <sheetViews>
    <sheetView showWhiteSpace="0" zoomScaleNormal="100" workbookViewId="0">
      <selection sqref="A1:P3"/>
    </sheetView>
  </sheetViews>
  <sheetFormatPr defaultColWidth="8.7109375" defaultRowHeight="12.75" x14ac:dyDescent="0.2"/>
  <cols>
    <col min="1" max="1" width="4.7109375" style="14" customWidth="1"/>
    <col min="2" max="2" width="30.7109375" style="14" customWidth="1"/>
    <col min="3" max="3" width="4.7109375" style="14" customWidth="1"/>
    <col min="4" max="4" width="30.7109375" style="14" customWidth="1"/>
    <col min="5" max="16" width="4.7109375" style="14" customWidth="1"/>
    <col min="17" max="17" width="5.7109375" style="13" customWidth="1"/>
    <col min="18" max="18" width="9.28515625" style="14" bestFit="1" customWidth="1"/>
    <col min="19" max="19" width="25.7109375" style="14" customWidth="1"/>
    <col min="20" max="33" width="3.7109375" style="14" customWidth="1"/>
    <col min="34" max="16384" width="8.7109375" style="14"/>
  </cols>
  <sheetData>
    <row r="1" spans="1:33" ht="12.75" customHeight="1" x14ac:dyDescent="0.2">
      <c r="A1" s="220" t="str">
        <f>Results!A1</f>
        <v>ISLE OF MAN TABLE TENNIS ASSOCIATION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2"/>
    </row>
    <row r="2" spans="1:33" ht="12.75" customHeight="1" x14ac:dyDescent="0.2">
      <c r="A2" s="223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5"/>
    </row>
    <row r="3" spans="1:33" ht="12.75" customHeight="1" x14ac:dyDescent="0.2">
      <c r="A3" s="223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5"/>
    </row>
    <row r="4" spans="1:33" ht="12.75" customHeight="1" x14ac:dyDescent="0.2">
      <c r="A4" s="226" t="str">
        <f>Results!A4</f>
        <v>HOME COUNTRIES INTERNATIONAL CHAMPIONSHIP - MEN TEAM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8"/>
    </row>
    <row r="5" spans="1:33" ht="12.75" customHeight="1" x14ac:dyDescent="0.2">
      <c r="A5" s="226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8"/>
    </row>
    <row r="6" spans="1:33" ht="12.75" customHeight="1" x14ac:dyDescent="0.2">
      <c r="A6" s="229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1"/>
    </row>
    <row r="7" spans="1:33" ht="12.75" customHeight="1" x14ac:dyDescent="0.2">
      <c r="A7" s="232" t="s">
        <v>27</v>
      </c>
      <c r="B7" s="233"/>
      <c r="C7" s="232" t="s">
        <v>28</v>
      </c>
      <c r="D7" s="236"/>
      <c r="E7" s="15"/>
      <c r="F7" s="15"/>
      <c r="G7" s="239" t="s">
        <v>24</v>
      </c>
      <c r="H7" s="239"/>
      <c r="I7" s="242" t="str">
        <f>Schedule!$D$3</f>
        <v>Friday 8th November 2019</v>
      </c>
      <c r="J7" s="242"/>
      <c r="K7" s="242"/>
      <c r="L7" s="242"/>
      <c r="M7" s="242"/>
      <c r="N7" s="242"/>
      <c r="O7" s="242"/>
      <c r="P7" s="16"/>
    </row>
    <row r="8" spans="1:33" ht="12.75" customHeight="1" x14ac:dyDescent="0.2">
      <c r="A8" s="234"/>
      <c r="B8" s="235"/>
      <c r="C8" s="237"/>
      <c r="D8" s="238"/>
      <c r="E8" s="17"/>
      <c r="F8" s="17"/>
      <c r="G8" s="240"/>
      <c r="H8" s="240"/>
      <c r="I8" s="243"/>
      <c r="J8" s="243"/>
      <c r="K8" s="243"/>
      <c r="L8" s="243"/>
      <c r="M8" s="243"/>
      <c r="N8" s="243"/>
      <c r="O8" s="243"/>
      <c r="P8" s="18"/>
    </row>
    <row r="9" spans="1:33" ht="12.75" customHeight="1" x14ac:dyDescent="0.2">
      <c r="A9" s="244" t="str">
        <f>Schedule!D5</f>
        <v>SCOTLAND</v>
      </c>
      <c r="B9" s="245"/>
      <c r="C9" s="244" t="str">
        <f>Schedule!F5</f>
        <v>NO MATCH</v>
      </c>
      <c r="D9" s="250"/>
      <c r="E9" s="17"/>
      <c r="F9" s="17"/>
      <c r="G9" s="240" t="s">
        <v>25</v>
      </c>
      <c r="H9" s="240"/>
      <c r="I9" s="243" t="str">
        <f>Schedule!A5</f>
        <v>N</v>
      </c>
      <c r="J9" s="243"/>
      <c r="K9" s="243"/>
      <c r="L9" s="243"/>
      <c r="M9" s="243"/>
      <c r="N9" s="243"/>
      <c r="O9" s="243"/>
      <c r="P9" s="18"/>
    </row>
    <row r="10" spans="1:33" ht="12.75" customHeight="1" x14ac:dyDescent="0.2">
      <c r="A10" s="246"/>
      <c r="B10" s="247"/>
      <c r="C10" s="251"/>
      <c r="D10" s="252"/>
      <c r="E10" s="17"/>
      <c r="F10" s="17"/>
      <c r="G10" s="240"/>
      <c r="H10" s="240"/>
      <c r="I10" s="243"/>
      <c r="J10" s="243"/>
      <c r="K10" s="243"/>
      <c r="L10" s="243"/>
      <c r="M10" s="243"/>
      <c r="N10" s="243"/>
      <c r="O10" s="243"/>
      <c r="P10" s="18"/>
    </row>
    <row r="11" spans="1:33" ht="12.75" customHeight="1" x14ac:dyDescent="0.2">
      <c r="A11" s="246"/>
      <c r="B11" s="247"/>
      <c r="C11" s="251"/>
      <c r="D11" s="252"/>
      <c r="E11" s="17"/>
      <c r="F11" s="17"/>
      <c r="G11" s="240" t="s">
        <v>26</v>
      </c>
      <c r="H11" s="240"/>
      <c r="I11" s="255">
        <f>Schedule!G5</f>
        <v>0.47916666666666669</v>
      </c>
      <c r="J11" s="255"/>
      <c r="K11" s="255"/>
      <c r="L11" s="255"/>
      <c r="M11" s="255"/>
      <c r="N11" s="255"/>
      <c r="O11" s="255"/>
      <c r="P11" s="18"/>
    </row>
    <row r="12" spans="1:33" ht="12.75" customHeight="1" x14ac:dyDescent="0.2">
      <c r="A12" s="246"/>
      <c r="B12" s="247"/>
      <c r="C12" s="251"/>
      <c r="D12" s="252"/>
      <c r="E12" s="17"/>
      <c r="F12" s="17"/>
      <c r="G12" s="240"/>
      <c r="H12" s="240"/>
      <c r="I12" s="255"/>
      <c r="J12" s="255"/>
      <c r="K12" s="255"/>
      <c r="L12" s="255"/>
      <c r="M12" s="255"/>
      <c r="N12" s="255"/>
      <c r="O12" s="255"/>
      <c r="P12" s="18"/>
    </row>
    <row r="13" spans="1:33" ht="12.75" customHeight="1" x14ac:dyDescent="0.2">
      <c r="A13" s="246"/>
      <c r="B13" s="247"/>
      <c r="C13" s="251"/>
      <c r="D13" s="252"/>
      <c r="E13" s="17"/>
      <c r="F13" s="17"/>
      <c r="G13" s="256" t="s">
        <v>30</v>
      </c>
      <c r="H13" s="256"/>
      <c r="I13" s="243" t="str">
        <f>Schedule!A3</f>
        <v>Session 1</v>
      </c>
      <c r="J13" s="243"/>
      <c r="K13" s="243"/>
      <c r="L13" s="243"/>
      <c r="M13" s="243"/>
      <c r="N13" s="243"/>
      <c r="O13" s="243"/>
      <c r="P13" s="18"/>
    </row>
    <row r="14" spans="1:33" ht="12.75" customHeight="1" x14ac:dyDescent="0.2">
      <c r="A14" s="248"/>
      <c r="B14" s="249"/>
      <c r="C14" s="253"/>
      <c r="D14" s="254"/>
      <c r="E14" s="17"/>
      <c r="F14" s="17"/>
      <c r="G14" s="257"/>
      <c r="H14" s="257"/>
      <c r="I14" s="257"/>
      <c r="J14" s="257"/>
      <c r="K14" s="257"/>
      <c r="L14" s="257"/>
      <c r="M14" s="257"/>
      <c r="N14" s="257"/>
      <c r="O14" s="257"/>
      <c r="P14" s="18"/>
    </row>
    <row r="15" spans="1:33" ht="12.75" customHeight="1" x14ac:dyDescent="0.2">
      <c r="A15" s="215" t="s">
        <v>14</v>
      </c>
      <c r="B15" s="216"/>
      <c r="C15" s="215" t="s">
        <v>13</v>
      </c>
      <c r="D15" s="216"/>
      <c r="E15" s="219" t="s">
        <v>0</v>
      </c>
      <c r="F15" s="216"/>
      <c r="G15" s="219" t="s">
        <v>1</v>
      </c>
      <c r="H15" s="216"/>
      <c r="I15" s="219" t="s">
        <v>2</v>
      </c>
      <c r="J15" s="216"/>
      <c r="K15" s="219" t="s">
        <v>3</v>
      </c>
      <c r="L15" s="216"/>
      <c r="M15" s="219" t="s">
        <v>4</v>
      </c>
      <c r="N15" s="216"/>
      <c r="O15" s="219" t="s">
        <v>5</v>
      </c>
      <c r="P15" s="216"/>
      <c r="S15" s="19"/>
      <c r="T15" s="172">
        <v>1</v>
      </c>
      <c r="U15" s="172"/>
      <c r="V15" s="172">
        <v>2</v>
      </c>
      <c r="W15" s="172"/>
      <c r="X15" s="172">
        <v>3</v>
      </c>
      <c r="Y15" s="172"/>
      <c r="Z15" s="172">
        <v>4</v>
      </c>
      <c r="AA15" s="172"/>
      <c r="AB15" s="172">
        <v>5</v>
      </c>
      <c r="AC15" s="172"/>
      <c r="AD15" s="212" t="s">
        <v>53</v>
      </c>
      <c r="AE15" s="172"/>
      <c r="AF15" s="213" t="s">
        <v>52</v>
      </c>
      <c r="AG15" s="214"/>
    </row>
    <row r="16" spans="1:33" ht="12.75" customHeight="1" x14ac:dyDescent="0.2">
      <c r="A16" s="217"/>
      <c r="B16" s="218"/>
      <c r="C16" s="217"/>
      <c r="D16" s="218"/>
      <c r="E16" s="217"/>
      <c r="F16" s="218"/>
      <c r="G16" s="217"/>
      <c r="H16" s="218"/>
      <c r="I16" s="217"/>
      <c r="J16" s="218"/>
      <c r="K16" s="217"/>
      <c r="L16" s="218"/>
      <c r="M16" s="217"/>
      <c r="N16" s="218"/>
      <c r="O16" s="217"/>
      <c r="P16" s="218"/>
      <c r="S16" s="19"/>
      <c r="T16" s="20" t="s">
        <v>20</v>
      </c>
      <c r="U16" s="20" t="s">
        <v>7</v>
      </c>
      <c r="V16" s="20" t="s">
        <v>20</v>
      </c>
      <c r="W16" s="20" t="s">
        <v>7</v>
      </c>
      <c r="X16" s="20" t="s">
        <v>20</v>
      </c>
      <c r="Y16" s="20" t="s">
        <v>7</v>
      </c>
      <c r="Z16" s="20" t="s">
        <v>20</v>
      </c>
      <c r="AA16" s="20" t="s">
        <v>7</v>
      </c>
      <c r="AB16" s="20" t="s">
        <v>20</v>
      </c>
      <c r="AC16" s="20" t="s">
        <v>7</v>
      </c>
      <c r="AD16" s="20" t="s">
        <v>20</v>
      </c>
      <c r="AE16" s="20" t="s">
        <v>7</v>
      </c>
      <c r="AF16" s="20" t="s">
        <v>20</v>
      </c>
      <c r="AG16" s="20" t="s">
        <v>7</v>
      </c>
    </row>
    <row r="17" spans="1:33" ht="12.75" customHeight="1" x14ac:dyDescent="0.2">
      <c r="A17" s="195" t="s">
        <v>7</v>
      </c>
      <c r="B17" s="198" t="str">
        <f>S17</f>
        <v>Colin Dalgleish (141)</v>
      </c>
      <c r="C17" s="195" t="s">
        <v>9</v>
      </c>
      <c r="D17" s="198" t="str">
        <f>S20</f>
        <v>No Match (201)</v>
      </c>
      <c r="E17" s="201"/>
      <c r="F17" s="204"/>
      <c r="G17" s="204"/>
      <c r="H17" s="201"/>
      <c r="I17" s="201"/>
      <c r="J17" s="204"/>
      <c r="K17" s="204"/>
      <c r="L17" s="201"/>
      <c r="M17" s="201"/>
      <c r="N17" s="204"/>
      <c r="O17" s="183">
        <f>AD17</f>
        <v>0</v>
      </c>
      <c r="P17" s="186">
        <f>AE17</f>
        <v>0</v>
      </c>
      <c r="Q17" s="21" t="s">
        <v>7</v>
      </c>
      <c r="R17" s="22" t="str">
        <f>VLOOKUP(A9,teamdata,2)</f>
        <v>SCOSM1</v>
      </c>
      <c r="S17" s="19" t="str">
        <f>VLOOKUP(R17,players,4)</f>
        <v>Colin Dalgleish (141)</v>
      </c>
      <c r="T17" s="172">
        <f>IF(E17&gt;F17,1,0)</f>
        <v>0</v>
      </c>
      <c r="U17" s="172">
        <f>IF(F17&gt;E17,1,0)</f>
        <v>0</v>
      </c>
      <c r="V17" s="172">
        <f>IF(G17&gt;H17,1,0)</f>
        <v>0</v>
      </c>
      <c r="W17" s="172">
        <f>IF(H17&gt;G17,1,0)</f>
        <v>0</v>
      </c>
      <c r="X17" s="172">
        <f>IF(I17&gt;J17,1,0)</f>
        <v>0</v>
      </c>
      <c r="Y17" s="172">
        <f>IF(J17&gt;I17,1,0)</f>
        <v>0</v>
      </c>
      <c r="Z17" s="172">
        <f>IF(K17&gt;L17,1,0)</f>
        <v>0</v>
      </c>
      <c r="AA17" s="172">
        <f>IF(L17&gt;K17,1,0)</f>
        <v>0</v>
      </c>
      <c r="AB17" s="172">
        <f>IF(M17&gt;N17,1,0)</f>
        <v>0</v>
      </c>
      <c r="AC17" s="172">
        <f>IF(N17&gt;M17,1,0)</f>
        <v>0</v>
      </c>
      <c r="AD17" s="172">
        <f>T17+V17+X17+Z17+AB17</f>
        <v>0</v>
      </c>
      <c r="AE17" s="172">
        <f>U17+W17+Y17+AA17+AC17</f>
        <v>0</v>
      </c>
      <c r="AF17" s="172">
        <f>IF(AD17&gt;AE17,1,0)</f>
        <v>0</v>
      </c>
      <c r="AG17" s="172">
        <f>IF(AE17&gt;AD17,1,0)</f>
        <v>0</v>
      </c>
    </row>
    <row r="18" spans="1:33" ht="12.75" customHeight="1" x14ac:dyDescent="0.2">
      <c r="A18" s="196"/>
      <c r="B18" s="199"/>
      <c r="C18" s="196"/>
      <c r="D18" s="199"/>
      <c r="E18" s="202"/>
      <c r="F18" s="205"/>
      <c r="G18" s="205"/>
      <c r="H18" s="202"/>
      <c r="I18" s="202"/>
      <c r="J18" s="205"/>
      <c r="K18" s="205"/>
      <c r="L18" s="202"/>
      <c r="M18" s="202"/>
      <c r="N18" s="205"/>
      <c r="O18" s="184"/>
      <c r="P18" s="187"/>
      <c r="Q18" s="21" t="s">
        <v>8</v>
      </c>
      <c r="R18" s="22" t="str">
        <f>VLOOKUP(A9,teamdata,3)</f>
        <v>SCOSM2</v>
      </c>
      <c r="S18" s="19" t="str">
        <f>VLOOKUP(R18,players,4)</f>
        <v>Calum Morrison (143)</v>
      </c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</row>
    <row r="19" spans="1:33" ht="12.75" customHeight="1" x14ac:dyDescent="0.2">
      <c r="A19" s="197"/>
      <c r="B19" s="200"/>
      <c r="C19" s="197"/>
      <c r="D19" s="200"/>
      <c r="E19" s="203"/>
      <c r="F19" s="206"/>
      <c r="G19" s="206"/>
      <c r="H19" s="203"/>
      <c r="I19" s="203"/>
      <c r="J19" s="206"/>
      <c r="K19" s="206"/>
      <c r="L19" s="203"/>
      <c r="M19" s="203"/>
      <c r="N19" s="206"/>
      <c r="O19" s="185"/>
      <c r="P19" s="188"/>
      <c r="Q19" s="23"/>
      <c r="R19" s="22"/>
      <c r="S19" s="19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</row>
    <row r="20" spans="1:33" ht="12.75" customHeight="1" x14ac:dyDescent="0.2">
      <c r="A20" s="195" t="s">
        <v>8</v>
      </c>
      <c r="B20" s="198" t="str">
        <f>S18</f>
        <v>Calum Morrison (143)</v>
      </c>
      <c r="C20" s="195" t="s">
        <v>6</v>
      </c>
      <c r="D20" s="198" t="str">
        <f>S21</f>
        <v>No Match (200)</v>
      </c>
      <c r="E20" s="201"/>
      <c r="F20" s="204"/>
      <c r="G20" s="204"/>
      <c r="H20" s="201"/>
      <c r="I20" s="201"/>
      <c r="J20" s="204"/>
      <c r="K20" s="204"/>
      <c r="L20" s="201"/>
      <c r="M20" s="201"/>
      <c r="N20" s="204"/>
      <c r="O20" s="183">
        <f>AD20</f>
        <v>0</v>
      </c>
      <c r="P20" s="186">
        <f>AE20</f>
        <v>0</v>
      </c>
      <c r="Q20" s="24" t="s">
        <v>9</v>
      </c>
      <c r="R20" s="22" t="str">
        <f>VLOOKUP(C9,teamdata,3)</f>
        <v>NONESM2</v>
      </c>
      <c r="S20" s="19" t="str">
        <f>VLOOKUP(R20,players,4)</f>
        <v>No Match (201)</v>
      </c>
      <c r="T20" s="172">
        <f>IF(E20&gt;F20,1,0)</f>
        <v>0</v>
      </c>
      <c r="U20" s="172">
        <f>IF(F20&gt;E20,1,0)</f>
        <v>0</v>
      </c>
      <c r="V20" s="172">
        <f>IF(G20&gt;H20,1,0)</f>
        <v>0</v>
      </c>
      <c r="W20" s="172">
        <f>IF(H20&gt;G20,1,0)</f>
        <v>0</v>
      </c>
      <c r="X20" s="172">
        <f>IF(I20&gt;J20,1,0)</f>
        <v>0</v>
      </c>
      <c r="Y20" s="172">
        <f>IF(J20&gt;I20,1,0)</f>
        <v>0</v>
      </c>
      <c r="Z20" s="172">
        <f>IF(K20&gt;L20,1,0)</f>
        <v>0</v>
      </c>
      <c r="AA20" s="172">
        <f>IF(L20&gt;K20,1,0)</f>
        <v>0</v>
      </c>
      <c r="AB20" s="172">
        <f>IF(M20&gt;N20,1,0)</f>
        <v>0</v>
      </c>
      <c r="AC20" s="172">
        <f>IF(N20&gt;M20,1,0)</f>
        <v>0</v>
      </c>
      <c r="AD20" s="172">
        <f>T20+V20+X20+Z20+AB20</f>
        <v>0</v>
      </c>
      <c r="AE20" s="172">
        <f>U20+W20+Y20+AA20+AC20</f>
        <v>0</v>
      </c>
      <c r="AF20" s="172">
        <f>IF(AD20&gt;AE20,1,0)</f>
        <v>0</v>
      </c>
      <c r="AG20" s="172">
        <f>IF(AE20&gt;AD20,1,0)</f>
        <v>0</v>
      </c>
    </row>
    <row r="21" spans="1:33" ht="12.75" customHeight="1" x14ac:dyDescent="0.2">
      <c r="A21" s="196"/>
      <c r="B21" s="199"/>
      <c r="C21" s="196"/>
      <c r="D21" s="199"/>
      <c r="E21" s="202"/>
      <c r="F21" s="205"/>
      <c r="G21" s="205"/>
      <c r="H21" s="202"/>
      <c r="I21" s="202"/>
      <c r="J21" s="205"/>
      <c r="K21" s="205"/>
      <c r="L21" s="202"/>
      <c r="M21" s="202"/>
      <c r="N21" s="205"/>
      <c r="O21" s="184"/>
      <c r="P21" s="187"/>
      <c r="Q21" s="21" t="s">
        <v>6</v>
      </c>
      <c r="R21" s="22" t="str">
        <f>VLOOKUP(C9,teamdata,2)</f>
        <v>NONESM1</v>
      </c>
      <c r="S21" s="19" t="str">
        <f>VLOOKUP(R21,players,4)</f>
        <v>No Match (200)</v>
      </c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</row>
    <row r="22" spans="1:33" ht="12.75" customHeight="1" x14ac:dyDescent="0.2">
      <c r="A22" s="197"/>
      <c r="B22" s="200"/>
      <c r="C22" s="197"/>
      <c r="D22" s="200"/>
      <c r="E22" s="203"/>
      <c r="F22" s="206"/>
      <c r="G22" s="206"/>
      <c r="H22" s="203"/>
      <c r="I22" s="203"/>
      <c r="J22" s="206"/>
      <c r="K22" s="206"/>
      <c r="L22" s="203"/>
      <c r="M22" s="203"/>
      <c r="N22" s="206"/>
      <c r="O22" s="185"/>
      <c r="P22" s="188"/>
      <c r="S22" s="19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</row>
    <row r="23" spans="1:33" ht="12.75" customHeight="1" x14ac:dyDescent="0.2">
      <c r="A23" s="207" t="s">
        <v>10</v>
      </c>
      <c r="B23" s="198" t="str">
        <f>S23</f>
        <v>Colin Dalgleish (141)</v>
      </c>
      <c r="C23" s="211" t="s">
        <v>10</v>
      </c>
      <c r="D23" s="198" t="str">
        <f>S25</f>
        <v>No Match (200)</v>
      </c>
      <c r="E23" s="201"/>
      <c r="F23" s="204"/>
      <c r="G23" s="204"/>
      <c r="H23" s="201"/>
      <c r="I23" s="201"/>
      <c r="J23" s="204"/>
      <c r="K23" s="204"/>
      <c r="L23" s="201"/>
      <c r="M23" s="201"/>
      <c r="N23" s="204"/>
      <c r="O23" s="183">
        <f>AD23</f>
        <v>0</v>
      </c>
      <c r="P23" s="186">
        <f>AE23</f>
        <v>0</v>
      </c>
      <c r="Q23" s="21" t="s">
        <v>7</v>
      </c>
      <c r="R23" s="22" t="str">
        <f>R17</f>
        <v>SCOSM1</v>
      </c>
      <c r="S23" s="19" t="str">
        <f>VLOOKUP(R23,players,4)</f>
        <v>Colin Dalgleish (141)</v>
      </c>
      <c r="T23" s="172">
        <f>IF(E23&gt;F23,1,0)</f>
        <v>0</v>
      </c>
      <c r="U23" s="172">
        <f>IF(F23&gt;E23,1,0)</f>
        <v>0</v>
      </c>
      <c r="V23" s="172">
        <f>IF(G23&gt;H23,1,0)</f>
        <v>0</v>
      </c>
      <c r="W23" s="172">
        <f>IF(H23&gt;G23,1,0)</f>
        <v>0</v>
      </c>
      <c r="X23" s="172">
        <f>IF(I23&gt;J23,1,0)</f>
        <v>0</v>
      </c>
      <c r="Y23" s="172">
        <f>IF(J23&gt;I23,1,0)</f>
        <v>0</v>
      </c>
      <c r="Z23" s="172">
        <f>IF(K23&gt;L23,1,0)</f>
        <v>0</v>
      </c>
      <c r="AA23" s="172">
        <f>IF(L23&gt;K23,1,0)</f>
        <v>0</v>
      </c>
      <c r="AB23" s="172">
        <f>IF(M23&gt;N23,1,0)</f>
        <v>0</v>
      </c>
      <c r="AC23" s="172">
        <f>IF(N23&gt;M23,1,0)</f>
        <v>0</v>
      </c>
      <c r="AD23" s="172">
        <f>T23+V23+X23+Z23+AB23</f>
        <v>0</v>
      </c>
      <c r="AE23" s="172">
        <f>U23+W23+Y23+AA23+AC23</f>
        <v>0</v>
      </c>
      <c r="AF23" s="172">
        <f>IF(AD23&gt;AE23,1,0)</f>
        <v>0</v>
      </c>
      <c r="AG23" s="172">
        <f>IF(AE23&gt;AD23,1,0)</f>
        <v>0</v>
      </c>
    </row>
    <row r="24" spans="1:33" ht="12.75" customHeight="1" x14ac:dyDescent="0.2">
      <c r="A24" s="208"/>
      <c r="B24" s="199"/>
      <c r="C24" s="209"/>
      <c r="D24" s="199"/>
      <c r="E24" s="202"/>
      <c r="F24" s="205"/>
      <c r="G24" s="205"/>
      <c r="H24" s="202"/>
      <c r="I24" s="202"/>
      <c r="J24" s="205"/>
      <c r="K24" s="205"/>
      <c r="L24" s="202"/>
      <c r="M24" s="202"/>
      <c r="N24" s="205"/>
      <c r="O24" s="184"/>
      <c r="P24" s="187"/>
      <c r="Q24" s="21" t="s">
        <v>8</v>
      </c>
      <c r="R24" s="22" t="str">
        <f>R18</f>
        <v>SCOSM2</v>
      </c>
      <c r="S24" s="19" t="str">
        <f>VLOOKUP(R24,players,4)</f>
        <v>Calum Morrison (143)</v>
      </c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</row>
    <row r="25" spans="1:33" ht="12.75" customHeight="1" x14ac:dyDescent="0.2">
      <c r="A25" s="209"/>
      <c r="B25" s="199" t="str">
        <f>S24</f>
        <v>Calum Morrison (143)</v>
      </c>
      <c r="C25" s="209"/>
      <c r="D25" s="199" t="str">
        <f>S26</f>
        <v>No Match (201)</v>
      </c>
      <c r="E25" s="202"/>
      <c r="F25" s="205"/>
      <c r="G25" s="205"/>
      <c r="H25" s="202"/>
      <c r="I25" s="202"/>
      <c r="J25" s="205"/>
      <c r="K25" s="205"/>
      <c r="L25" s="202"/>
      <c r="M25" s="202"/>
      <c r="N25" s="205"/>
      <c r="O25" s="184"/>
      <c r="P25" s="187"/>
      <c r="Q25" s="21" t="s">
        <v>9</v>
      </c>
      <c r="R25" s="22" t="str">
        <f>R21</f>
        <v>NONESM1</v>
      </c>
      <c r="S25" s="19" t="str">
        <f>VLOOKUP(R25,players,4)</f>
        <v>No Match (200)</v>
      </c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</row>
    <row r="26" spans="1:33" ht="12.75" customHeight="1" x14ac:dyDescent="0.2">
      <c r="A26" s="210"/>
      <c r="B26" s="200"/>
      <c r="C26" s="210"/>
      <c r="D26" s="200"/>
      <c r="E26" s="203"/>
      <c r="F26" s="206"/>
      <c r="G26" s="206"/>
      <c r="H26" s="203"/>
      <c r="I26" s="203"/>
      <c r="J26" s="206"/>
      <c r="K26" s="206"/>
      <c r="L26" s="203"/>
      <c r="M26" s="203"/>
      <c r="N26" s="206"/>
      <c r="O26" s="185"/>
      <c r="P26" s="188"/>
      <c r="Q26" s="21" t="s">
        <v>6</v>
      </c>
      <c r="R26" s="22" t="str">
        <f>R20</f>
        <v>NONESM2</v>
      </c>
      <c r="S26" s="19" t="str">
        <f>VLOOKUP(R26,players,4)</f>
        <v>No Match (201)</v>
      </c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</row>
    <row r="27" spans="1:33" ht="12.75" customHeight="1" x14ac:dyDescent="0.2">
      <c r="A27" s="195" t="s">
        <v>7</v>
      </c>
      <c r="B27" s="198" t="str">
        <f>B17</f>
        <v>Colin Dalgleish (141)</v>
      </c>
      <c r="C27" s="195" t="s">
        <v>6</v>
      </c>
      <c r="D27" s="198" t="str">
        <f>S21</f>
        <v>No Match (200)</v>
      </c>
      <c r="E27" s="201"/>
      <c r="F27" s="204"/>
      <c r="G27" s="204"/>
      <c r="H27" s="201"/>
      <c r="I27" s="201"/>
      <c r="J27" s="204"/>
      <c r="K27" s="204"/>
      <c r="L27" s="201"/>
      <c r="M27" s="201"/>
      <c r="N27" s="204"/>
      <c r="O27" s="183">
        <f>AD27</f>
        <v>0</v>
      </c>
      <c r="P27" s="186">
        <f>AE27</f>
        <v>0</v>
      </c>
      <c r="Q27" s="258"/>
      <c r="R27" s="22"/>
      <c r="S27" s="19"/>
      <c r="T27" s="172">
        <f>IF(E27&gt;F27,1,0)</f>
        <v>0</v>
      </c>
      <c r="U27" s="172">
        <f>IF(F27&gt;E27,1,0)</f>
        <v>0</v>
      </c>
      <c r="V27" s="172">
        <f>IF(G27&gt;H27,1,0)</f>
        <v>0</v>
      </c>
      <c r="W27" s="172">
        <f>IF(H27&gt;G27,1,0)</f>
        <v>0</v>
      </c>
      <c r="X27" s="172">
        <f>IF(I27&gt;J27,1,0)</f>
        <v>0</v>
      </c>
      <c r="Y27" s="172">
        <f>IF(J27&gt;I27,1,0)</f>
        <v>0</v>
      </c>
      <c r="Z27" s="172">
        <f>IF(K27&gt;L27,1,0)</f>
        <v>0</v>
      </c>
      <c r="AA27" s="172">
        <f>IF(L27&gt;K27,1,0)</f>
        <v>0</v>
      </c>
      <c r="AB27" s="172">
        <f>IF(M27&gt;N27,1,0)</f>
        <v>0</v>
      </c>
      <c r="AC27" s="172">
        <f>IF(N27&gt;M27,1,0)</f>
        <v>0</v>
      </c>
      <c r="AD27" s="172">
        <f>T27+V27+X27+Z27+AB27</f>
        <v>0</v>
      </c>
      <c r="AE27" s="172">
        <f>U27+W27+Y27+AA27+AC27</f>
        <v>0</v>
      </c>
      <c r="AF27" s="172">
        <f>IF(AD27&gt;AE27,1,0)</f>
        <v>0</v>
      </c>
      <c r="AG27" s="172">
        <f>IF(AE27&gt;AD27,1,0)</f>
        <v>0</v>
      </c>
    </row>
    <row r="28" spans="1:33" ht="12.75" customHeight="1" x14ac:dyDescent="0.2">
      <c r="A28" s="196"/>
      <c r="B28" s="199"/>
      <c r="C28" s="196"/>
      <c r="D28" s="199"/>
      <c r="E28" s="202"/>
      <c r="F28" s="205"/>
      <c r="G28" s="205"/>
      <c r="H28" s="202"/>
      <c r="I28" s="202"/>
      <c r="J28" s="205"/>
      <c r="K28" s="205"/>
      <c r="L28" s="202"/>
      <c r="M28" s="202"/>
      <c r="N28" s="205"/>
      <c r="O28" s="184"/>
      <c r="P28" s="187"/>
      <c r="Q28" s="258"/>
      <c r="R28" s="22"/>
      <c r="S28" s="19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</row>
    <row r="29" spans="1:33" ht="12.75" customHeight="1" x14ac:dyDescent="0.2">
      <c r="A29" s="197"/>
      <c r="B29" s="200"/>
      <c r="C29" s="197"/>
      <c r="D29" s="200"/>
      <c r="E29" s="203"/>
      <c r="F29" s="206"/>
      <c r="G29" s="206"/>
      <c r="H29" s="203"/>
      <c r="I29" s="203"/>
      <c r="J29" s="206"/>
      <c r="K29" s="206"/>
      <c r="L29" s="203"/>
      <c r="M29" s="203"/>
      <c r="N29" s="206"/>
      <c r="O29" s="185"/>
      <c r="P29" s="188"/>
      <c r="S29" s="19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</row>
    <row r="30" spans="1:33" ht="12.75" customHeight="1" x14ac:dyDescent="0.2">
      <c r="A30" s="195" t="s">
        <v>8</v>
      </c>
      <c r="B30" s="198" t="str">
        <f>B20</f>
        <v>Calum Morrison (143)</v>
      </c>
      <c r="C30" s="195" t="s">
        <v>9</v>
      </c>
      <c r="D30" s="198" t="str">
        <f>S20</f>
        <v>No Match (201)</v>
      </c>
      <c r="E30" s="201"/>
      <c r="F30" s="204"/>
      <c r="G30" s="204"/>
      <c r="H30" s="201"/>
      <c r="I30" s="201"/>
      <c r="J30" s="204"/>
      <c r="K30" s="204"/>
      <c r="L30" s="201"/>
      <c r="M30" s="201"/>
      <c r="N30" s="204"/>
      <c r="O30" s="183">
        <f>AD30</f>
        <v>0</v>
      </c>
      <c r="P30" s="186">
        <f>AE30</f>
        <v>0</v>
      </c>
      <c r="S30" s="19"/>
      <c r="T30" s="172">
        <f>IF(E30&gt;F30,1,0)</f>
        <v>0</v>
      </c>
      <c r="U30" s="172">
        <f>IF(F30&gt;E30,1,0)</f>
        <v>0</v>
      </c>
      <c r="V30" s="172">
        <f>IF(G30&gt;H30,1,0)</f>
        <v>0</v>
      </c>
      <c r="W30" s="172">
        <f>IF(H30&gt;G30,1,0)</f>
        <v>0</v>
      </c>
      <c r="X30" s="172">
        <f>IF(I30&gt;J30,1,0)</f>
        <v>0</v>
      </c>
      <c r="Y30" s="172">
        <f>IF(J30&gt;I30,1,0)</f>
        <v>0</v>
      </c>
      <c r="Z30" s="172">
        <f>IF(K30&gt;L30,1,0)</f>
        <v>0</v>
      </c>
      <c r="AA30" s="172">
        <f>IF(L30&gt;K30,1,0)</f>
        <v>0</v>
      </c>
      <c r="AB30" s="172">
        <f>IF(M30&gt;N30,1,0)</f>
        <v>0</v>
      </c>
      <c r="AC30" s="172">
        <f>IF(N30&gt;M30,1,0)</f>
        <v>0</v>
      </c>
      <c r="AD30" s="172">
        <f>T30+V30+X30+Z30+AB30</f>
        <v>0</v>
      </c>
      <c r="AE30" s="172">
        <f>U30+W30+Y30+AA30+AC30</f>
        <v>0</v>
      </c>
      <c r="AF30" s="172">
        <f>IF(AD30&gt;AE30,1,0)</f>
        <v>0</v>
      </c>
      <c r="AG30" s="172">
        <f>IF(AE30&gt;AD30,1,0)</f>
        <v>0</v>
      </c>
    </row>
    <row r="31" spans="1:33" ht="12.75" customHeight="1" x14ac:dyDescent="0.2">
      <c r="A31" s="196"/>
      <c r="B31" s="199"/>
      <c r="C31" s="196"/>
      <c r="D31" s="199"/>
      <c r="E31" s="202"/>
      <c r="F31" s="205"/>
      <c r="G31" s="205"/>
      <c r="H31" s="202"/>
      <c r="I31" s="202"/>
      <c r="J31" s="205"/>
      <c r="K31" s="205"/>
      <c r="L31" s="202"/>
      <c r="M31" s="202"/>
      <c r="N31" s="205"/>
      <c r="O31" s="184"/>
      <c r="P31" s="187"/>
      <c r="S31" s="19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</row>
    <row r="32" spans="1:33" ht="12.75" customHeight="1" x14ac:dyDescent="0.2">
      <c r="A32" s="197"/>
      <c r="B32" s="200"/>
      <c r="C32" s="197"/>
      <c r="D32" s="200"/>
      <c r="E32" s="203"/>
      <c r="F32" s="206"/>
      <c r="G32" s="206"/>
      <c r="H32" s="203"/>
      <c r="I32" s="203"/>
      <c r="J32" s="206"/>
      <c r="K32" s="206"/>
      <c r="L32" s="203"/>
      <c r="M32" s="203"/>
      <c r="N32" s="206"/>
      <c r="O32" s="185"/>
      <c r="P32" s="188"/>
      <c r="S32" s="19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</row>
    <row r="33" spans="1:33" ht="12.75" customHeight="1" x14ac:dyDescent="0.2">
      <c r="A33" s="173" t="s">
        <v>11</v>
      </c>
      <c r="B33" s="174"/>
      <c r="C33" s="175"/>
      <c r="D33" s="173" t="s">
        <v>12</v>
      </c>
      <c r="E33" s="174"/>
      <c r="F33" s="175"/>
      <c r="G33" s="182" t="s">
        <v>35</v>
      </c>
      <c r="H33" s="174"/>
      <c r="I33" s="174"/>
      <c r="J33" s="174"/>
      <c r="K33" s="174"/>
      <c r="L33" s="174"/>
      <c r="M33" s="174"/>
      <c r="N33" s="175"/>
      <c r="O33" s="183">
        <f>AF33</f>
        <v>0</v>
      </c>
      <c r="P33" s="186">
        <f>AG33</f>
        <v>0</v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172">
        <f>SUM(AF17:AF32)</f>
        <v>0</v>
      </c>
      <c r="AG33" s="172">
        <f>SUM(AG17:AG32)</f>
        <v>0</v>
      </c>
    </row>
    <row r="34" spans="1:33" ht="12.75" customHeight="1" x14ac:dyDescent="0.2">
      <c r="A34" s="176"/>
      <c r="B34" s="177"/>
      <c r="C34" s="178"/>
      <c r="D34" s="176"/>
      <c r="E34" s="177"/>
      <c r="F34" s="178"/>
      <c r="G34" s="176"/>
      <c r="H34" s="177"/>
      <c r="I34" s="177"/>
      <c r="J34" s="177"/>
      <c r="K34" s="177"/>
      <c r="L34" s="177"/>
      <c r="M34" s="177"/>
      <c r="N34" s="178"/>
      <c r="O34" s="184"/>
      <c r="P34" s="187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172"/>
      <c r="AG34" s="172"/>
    </row>
    <row r="35" spans="1:33" ht="12.75" customHeight="1" x14ac:dyDescent="0.2">
      <c r="A35" s="176"/>
      <c r="B35" s="177"/>
      <c r="C35" s="178"/>
      <c r="D35" s="176"/>
      <c r="E35" s="177"/>
      <c r="F35" s="178"/>
      <c r="G35" s="176"/>
      <c r="H35" s="177"/>
      <c r="I35" s="177"/>
      <c r="J35" s="177"/>
      <c r="K35" s="177"/>
      <c r="L35" s="177"/>
      <c r="M35" s="177"/>
      <c r="N35" s="178"/>
      <c r="O35" s="185"/>
      <c r="P35" s="188"/>
    </row>
    <row r="36" spans="1:33" ht="12.75" customHeight="1" x14ac:dyDescent="0.2">
      <c r="A36" s="176"/>
      <c r="B36" s="177"/>
      <c r="C36" s="178"/>
      <c r="D36" s="176"/>
      <c r="E36" s="177"/>
      <c r="F36" s="178"/>
      <c r="G36" s="176"/>
      <c r="H36" s="177"/>
      <c r="I36" s="177"/>
      <c r="J36" s="177"/>
      <c r="K36" s="177"/>
      <c r="L36" s="177"/>
      <c r="M36" s="177"/>
      <c r="N36" s="178"/>
      <c r="O36" s="189"/>
      <c r="P36" s="190"/>
    </row>
    <row r="37" spans="1:33" ht="12.75" customHeight="1" x14ac:dyDescent="0.2">
      <c r="A37" s="176"/>
      <c r="B37" s="177"/>
      <c r="C37" s="178"/>
      <c r="D37" s="176"/>
      <c r="E37" s="177"/>
      <c r="F37" s="178"/>
      <c r="G37" s="176"/>
      <c r="H37" s="177"/>
      <c r="I37" s="177"/>
      <c r="J37" s="177"/>
      <c r="K37" s="177"/>
      <c r="L37" s="177"/>
      <c r="M37" s="177"/>
      <c r="N37" s="178"/>
      <c r="O37" s="191"/>
      <c r="P37" s="192"/>
    </row>
    <row r="38" spans="1:33" ht="12.75" customHeight="1" x14ac:dyDescent="0.2">
      <c r="A38" s="179"/>
      <c r="B38" s="180"/>
      <c r="C38" s="181"/>
      <c r="D38" s="179"/>
      <c r="E38" s="180"/>
      <c r="F38" s="181"/>
      <c r="G38" s="179"/>
      <c r="H38" s="180"/>
      <c r="I38" s="180"/>
      <c r="J38" s="180"/>
      <c r="K38" s="180"/>
      <c r="L38" s="180"/>
      <c r="M38" s="180"/>
      <c r="N38" s="181"/>
      <c r="O38" s="193"/>
      <c r="P38" s="194"/>
    </row>
    <row r="39" spans="1:33" ht="12.75" customHeight="1" x14ac:dyDescent="0.2">
      <c r="A39" s="163" t="s">
        <v>29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5"/>
    </row>
    <row r="40" spans="1:33" ht="12.75" customHeight="1" x14ac:dyDescent="0.2">
      <c r="A40" s="166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8"/>
    </row>
    <row r="41" spans="1:33" ht="12.75" customHeight="1" x14ac:dyDescent="0.2">
      <c r="A41" s="169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1"/>
    </row>
    <row r="42" spans="1:33" ht="12.75" customHeight="1" x14ac:dyDescent="0.2">
      <c r="A42" s="220" t="str">
        <f>A1</f>
        <v>ISLE OF MAN TABLE TENNIS ASSOCIATION</v>
      </c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2"/>
    </row>
    <row r="43" spans="1:33" ht="12.75" customHeight="1" x14ac:dyDescent="0.2">
      <c r="A43" s="223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5"/>
    </row>
    <row r="44" spans="1:33" ht="12.75" customHeight="1" x14ac:dyDescent="0.2">
      <c r="A44" s="223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5"/>
    </row>
    <row r="45" spans="1:33" ht="12.75" customHeight="1" x14ac:dyDescent="0.2">
      <c r="A45" s="226" t="str">
        <f>A4</f>
        <v>HOME COUNTRIES INTERNATIONAL CHAMPIONSHIP - MEN TEAM</v>
      </c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8"/>
    </row>
    <row r="46" spans="1:33" ht="12.75" customHeight="1" x14ac:dyDescent="0.2">
      <c r="A46" s="226"/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8"/>
    </row>
    <row r="47" spans="1:33" ht="12.75" customHeight="1" x14ac:dyDescent="0.2">
      <c r="A47" s="229"/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1"/>
    </row>
    <row r="48" spans="1:33" ht="12.75" customHeight="1" x14ac:dyDescent="0.2">
      <c r="A48" s="232" t="s">
        <v>27</v>
      </c>
      <c r="B48" s="233"/>
      <c r="C48" s="232" t="s">
        <v>28</v>
      </c>
      <c r="D48" s="236"/>
      <c r="E48" s="15"/>
      <c r="F48" s="15"/>
      <c r="G48" s="239" t="s">
        <v>24</v>
      </c>
      <c r="H48" s="239"/>
      <c r="I48" s="242" t="str">
        <f>I7</f>
        <v>Friday 8th November 2019</v>
      </c>
      <c r="J48" s="242"/>
      <c r="K48" s="242"/>
      <c r="L48" s="242"/>
      <c r="M48" s="242"/>
      <c r="N48" s="242"/>
      <c r="O48" s="242"/>
      <c r="P48" s="16"/>
    </row>
    <row r="49" spans="1:33" ht="12.75" customHeight="1" x14ac:dyDescent="0.2">
      <c r="A49" s="234"/>
      <c r="B49" s="235"/>
      <c r="C49" s="237"/>
      <c r="D49" s="238"/>
      <c r="E49" s="17"/>
      <c r="F49" s="17"/>
      <c r="G49" s="240"/>
      <c r="H49" s="240"/>
      <c r="I49" s="243"/>
      <c r="J49" s="243"/>
      <c r="K49" s="243"/>
      <c r="L49" s="243"/>
      <c r="M49" s="243"/>
      <c r="N49" s="243"/>
      <c r="O49" s="243"/>
      <c r="P49" s="18"/>
    </row>
    <row r="50" spans="1:33" ht="12.75" customHeight="1" x14ac:dyDescent="0.2">
      <c r="A50" s="244" t="str">
        <f>Schedule!D6</f>
        <v>IRELAND</v>
      </c>
      <c r="B50" s="245"/>
      <c r="C50" s="259" t="str">
        <f>Schedule!F6</f>
        <v>JERSEY</v>
      </c>
      <c r="D50" s="250"/>
      <c r="E50" s="17"/>
      <c r="F50" s="17"/>
      <c r="G50" s="240" t="s">
        <v>25</v>
      </c>
      <c r="H50" s="240"/>
      <c r="I50" s="243">
        <f>Schedule!$A$6</f>
        <v>15</v>
      </c>
      <c r="J50" s="243"/>
      <c r="K50" s="243"/>
      <c r="L50" s="243"/>
      <c r="M50" s="243"/>
      <c r="N50" s="243"/>
      <c r="O50" s="243"/>
      <c r="P50" s="18"/>
    </row>
    <row r="51" spans="1:33" ht="12.75" customHeight="1" x14ac:dyDescent="0.2">
      <c r="A51" s="246"/>
      <c r="B51" s="247"/>
      <c r="C51" s="251"/>
      <c r="D51" s="252"/>
      <c r="E51" s="17"/>
      <c r="F51" s="17"/>
      <c r="G51" s="240"/>
      <c r="H51" s="240"/>
      <c r="I51" s="243"/>
      <c r="J51" s="243"/>
      <c r="K51" s="243"/>
      <c r="L51" s="243"/>
      <c r="M51" s="243"/>
      <c r="N51" s="243"/>
      <c r="O51" s="243"/>
      <c r="P51" s="18"/>
    </row>
    <row r="52" spans="1:33" ht="12.75" customHeight="1" x14ac:dyDescent="0.2">
      <c r="A52" s="246"/>
      <c r="B52" s="247"/>
      <c r="C52" s="251"/>
      <c r="D52" s="252"/>
      <c r="E52" s="17"/>
      <c r="F52" s="17"/>
      <c r="G52" s="240" t="s">
        <v>26</v>
      </c>
      <c r="H52" s="240"/>
      <c r="I52" s="255">
        <f>I11</f>
        <v>0.47916666666666669</v>
      </c>
      <c r="J52" s="255"/>
      <c r="K52" s="255"/>
      <c r="L52" s="255"/>
      <c r="M52" s="255"/>
      <c r="N52" s="255"/>
      <c r="O52" s="255"/>
      <c r="P52" s="18"/>
    </row>
    <row r="53" spans="1:33" ht="12.75" customHeight="1" x14ac:dyDescent="0.2">
      <c r="A53" s="246"/>
      <c r="B53" s="247"/>
      <c r="C53" s="251"/>
      <c r="D53" s="252"/>
      <c r="E53" s="17"/>
      <c r="F53" s="17"/>
      <c r="G53" s="240"/>
      <c r="H53" s="240"/>
      <c r="I53" s="255"/>
      <c r="J53" s="255"/>
      <c r="K53" s="255"/>
      <c r="L53" s="255"/>
      <c r="M53" s="255"/>
      <c r="N53" s="255"/>
      <c r="O53" s="255"/>
      <c r="P53" s="18"/>
    </row>
    <row r="54" spans="1:33" ht="12.75" customHeight="1" x14ac:dyDescent="0.2">
      <c r="A54" s="246"/>
      <c r="B54" s="247"/>
      <c r="C54" s="251"/>
      <c r="D54" s="252"/>
      <c r="E54" s="17"/>
      <c r="F54" s="17"/>
      <c r="G54" s="256" t="s">
        <v>30</v>
      </c>
      <c r="H54" s="256"/>
      <c r="I54" s="243" t="str">
        <f>I13</f>
        <v>Session 1</v>
      </c>
      <c r="J54" s="243"/>
      <c r="K54" s="243"/>
      <c r="L54" s="243"/>
      <c r="M54" s="243"/>
      <c r="N54" s="243"/>
      <c r="O54" s="243"/>
      <c r="P54" s="18"/>
    </row>
    <row r="55" spans="1:33" ht="12.75" customHeight="1" x14ac:dyDescent="0.2">
      <c r="A55" s="248"/>
      <c r="B55" s="249"/>
      <c r="C55" s="253"/>
      <c r="D55" s="254"/>
      <c r="E55" s="17"/>
      <c r="F55" s="17"/>
      <c r="G55" s="257"/>
      <c r="H55" s="257"/>
      <c r="I55" s="257"/>
      <c r="J55" s="257"/>
      <c r="K55" s="257"/>
      <c r="L55" s="257"/>
      <c r="M55" s="257"/>
      <c r="N55" s="257"/>
      <c r="O55" s="257"/>
      <c r="P55" s="18"/>
    </row>
    <row r="56" spans="1:33" ht="12.75" customHeight="1" x14ac:dyDescent="0.2">
      <c r="A56" s="215" t="s">
        <v>14</v>
      </c>
      <c r="B56" s="216"/>
      <c r="C56" s="215" t="s">
        <v>13</v>
      </c>
      <c r="D56" s="216"/>
      <c r="E56" s="219" t="s">
        <v>0</v>
      </c>
      <c r="F56" s="216"/>
      <c r="G56" s="219" t="s">
        <v>1</v>
      </c>
      <c r="H56" s="216"/>
      <c r="I56" s="219" t="s">
        <v>2</v>
      </c>
      <c r="J56" s="216"/>
      <c r="K56" s="219" t="s">
        <v>3</v>
      </c>
      <c r="L56" s="216"/>
      <c r="M56" s="219" t="s">
        <v>4</v>
      </c>
      <c r="N56" s="216"/>
      <c r="O56" s="219" t="s">
        <v>5</v>
      </c>
      <c r="P56" s="216"/>
      <c r="T56" s="172">
        <v>1</v>
      </c>
      <c r="U56" s="172"/>
      <c r="V56" s="172">
        <v>2</v>
      </c>
      <c r="W56" s="172"/>
      <c r="X56" s="172">
        <v>3</v>
      </c>
      <c r="Y56" s="172"/>
      <c r="Z56" s="172">
        <v>4</v>
      </c>
      <c r="AA56" s="172"/>
      <c r="AB56" s="172">
        <v>5</v>
      </c>
      <c r="AC56" s="172"/>
      <c r="AD56" s="212" t="s">
        <v>53</v>
      </c>
      <c r="AE56" s="172"/>
      <c r="AF56" s="213" t="s">
        <v>52</v>
      </c>
      <c r="AG56" s="214"/>
    </row>
    <row r="57" spans="1:33" ht="12.75" customHeight="1" x14ac:dyDescent="0.2">
      <c r="A57" s="217"/>
      <c r="B57" s="218"/>
      <c r="C57" s="217"/>
      <c r="D57" s="218"/>
      <c r="E57" s="217"/>
      <c r="F57" s="218"/>
      <c r="G57" s="217"/>
      <c r="H57" s="218"/>
      <c r="I57" s="217"/>
      <c r="J57" s="218"/>
      <c r="K57" s="217"/>
      <c r="L57" s="218"/>
      <c r="M57" s="217"/>
      <c r="N57" s="218"/>
      <c r="O57" s="217"/>
      <c r="P57" s="218"/>
      <c r="T57" s="20" t="s">
        <v>20</v>
      </c>
      <c r="U57" s="20" t="s">
        <v>7</v>
      </c>
      <c r="V57" s="20" t="s">
        <v>20</v>
      </c>
      <c r="W57" s="20" t="s">
        <v>7</v>
      </c>
      <c r="X57" s="20" t="s">
        <v>20</v>
      </c>
      <c r="Y57" s="20" t="s">
        <v>7</v>
      </c>
      <c r="Z57" s="20" t="s">
        <v>20</v>
      </c>
      <c r="AA57" s="20" t="s">
        <v>7</v>
      </c>
      <c r="AB57" s="20" t="s">
        <v>20</v>
      </c>
      <c r="AC57" s="20" t="s">
        <v>7</v>
      </c>
      <c r="AD57" s="20" t="s">
        <v>20</v>
      </c>
      <c r="AE57" s="20" t="s">
        <v>7</v>
      </c>
      <c r="AF57" s="20" t="s">
        <v>20</v>
      </c>
      <c r="AG57" s="20" t="s">
        <v>7</v>
      </c>
    </row>
    <row r="58" spans="1:33" ht="12.75" customHeight="1" x14ac:dyDescent="0.2">
      <c r="A58" s="195" t="s">
        <v>7</v>
      </c>
      <c r="B58" s="198" t="str">
        <f>S58</f>
        <v>Thomas Earley (125)</v>
      </c>
      <c r="C58" s="195" t="s">
        <v>9</v>
      </c>
      <c r="D58" s="198" t="str">
        <f>S61</f>
        <v>Jack Mills (178)</v>
      </c>
      <c r="E58" s="201"/>
      <c r="F58" s="204"/>
      <c r="G58" s="201"/>
      <c r="H58" s="204"/>
      <c r="I58" s="201"/>
      <c r="J58" s="204"/>
      <c r="K58" s="201"/>
      <c r="L58" s="204"/>
      <c r="M58" s="201"/>
      <c r="N58" s="204"/>
      <c r="O58" s="183">
        <f>AD58</f>
        <v>0</v>
      </c>
      <c r="P58" s="186">
        <f>AE58</f>
        <v>0</v>
      </c>
      <c r="Q58" s="21" t="s">
        <v>7</v>
      </c>
      <c r="R58" s="22" t="str">
        <f>VLOOKUP(A50,teamdata,2)</f>
        <v>IRESM1</v>
      </c>
      <c r="S58" s="19" t="str">
        <f>VLOOKUP(R58,players,4)</f>
        <v>Thomas Earley (125)</v>
      </c>
      <c r="T58" s="172">
        <f>IF(E58&gt;F58,1,0)</f>
        <v>0</v>
      </c>
      <c r="U58" s="172">
        <f>IF(F58&gt;E58,1,0)</f>
        <v>0</v>
      </c>
      <c r="V58" s="172">
        <f>IF(G58&gt;H58,1,0)</f>
        <v>0</v>
      </c>
      <c r="W58" s="172">
        <f>IF(H58&gt;G58,1,0)</f>
        <v>0</v>
      </c>
      <c r="X58" s="172">
        <f>IF(I58&gt;J58,1,0)</f>
        <v>0</v>
      </c>
      <c r="Y58" s="172">
        <f>IF(J58&gt;I58,1,0)</f>
        <v>0</v>
      </c>
      <c r="Z58" s="172">
        <f>IF(K58&gt;L58,1,0)</f>
        <v>0</v>
      </c>
      <c r="AA58" s="172">
        <f>IF(L58&gt;K58,1,0)</f>
        <v>0</v>
      </c>
      <c r="AB58" s="172">
        <f>IF(M58&gt;N58,1,0)</f>
        <v>0</v>
      </c>
      <c r="AC58" s="172">
        <f>IF(N58&gt;M58,1,0)</f>
        <v>0</v>
      </c>
      <c r="AD58" s="172">
        <f>T58+V58+X58+Z58+AB58</f>
        <v>0</v>
      </c>
      <c r="AE58" s="172">
        <f>U58+W58+Y58+AA58+AC58</f>
        <v>0</v>
      </c>
      <c r="AF58" s="172">
        <f>IF(AD58&gt;AE58,1,0)</f>
        <v>0</v>
      </c>
      <c r="AG58" s="172">
        <f>IF(AE58&gt;AD58,1,0)</f>
        <v>0</v>
      </c>
    </row>
    <row r="59" spans="1:33" ht="12.75" customHeight="1" x14ac:dyDescent="0.2">
      <c r="A59" s="196"/>
      <c r="B59" s="199"/>
      <c r="C59" s="196"/>
      <c r="D59" s="199"/>
      <c r="E59" s="202"/>
      <c r="F59" s="205"/>
      <c r="G59" s="202"/>
      <c r="H59" s="205"/>
      <c r="I59" s="202"/>
      <c r="J59" s="205"/>
      <c r="K59" s="202"/>
      <c r="L59" s="205"/>
      <c r="M59" s="202"/>
      <c r="N59" s="205"/>
      <c r="O59" s="184"/>
      <c r="P59" s="187"/>
      <c r="Q59" s="21" t="s">
        <v>8</v>
      </c>
      <c r="R59" s="22" t="str">
        <f>VLOOKUP(A50,teamdata,3)</f>
        <v>IRESM2</v>
      </c>
      <c r="S59" s="19" t="str">
        <f>VLOOKUP(R59,players,4)</f>
        <v>Ryan Farrell (126)</v>
      </c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</row>
    <row r="60" spans="1:33" ht="12.75" customHeight="1" x14ac:dyDescent="0.2">
      <c r="A60" s="197"/>
      <c r="B60" s="200"/>
      <c r="C60" s="197"/>
      <c r="D60" s="200"/>
      <c r="E60" s="203"/>
      <c r="F60" s="206"/>
      <c r="G60" s="203"/>
      <c r="H60" s="206"/>
      <c r="I60" s="203"/>
      <c r="J60" s="206"/>
      <c r="K60" s="203"/>
      <c r="L60" s="206"/>
      <c r="M60" s="203"/>
      <c r="N60" s="206"/>
      <c r="O60" s="185"/>
      <c r="P60" s="188"/>
      <c r="Q60" s="23"/>
      <c r="R60" s="22"/>
      <c r="S60" s="19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</row>
    <row r="61" spans="1:33" ht="12.75" customHeight="1" x14ac:dyDescent="0.2">
      <c r="A61" s="195" t="s">
        <v>8</v>
      </c>
      <c r="B61" s="198" t="str">
        <f>S59</f>
        <v>Ryan Farrell (126)</v>
      </c>
      <c r="C61" s="195" t="s">
        <v>6</v>
      </c>
      <c r="D61" s="198" t="str">
        <f>S62</f>
        <v>Mariusz Cleminski (177)</v>
      </c>
      <c r="E61" s="201"/>
      <c r="F61" s="204"/>
      <c r="G61" s="201"/>
      <c r="H61" s="204"/>
      <c r="I61" s="201"/>
      <c r="J61" s="204"/>
      <c r="K61" s="201"/>
      <c r="L61" s="204"/>
      <c r="M61" s="201"/>
      <c r="N61" s="204"/>
      <c r="O61" s="183">
        <f>AD61</f>
        <v>0</v>
      </c>
      <c r="P61" s="186">
        <f>AE61</f>
        <v>0</v>
      </c>
      <c r="Q61" s="24" t="s">
        <v>9</v>
      </c>
      <c r="R61" s="22" t="str">
        <f>VLOOKUP(C50,teamdata,3)</f>
        <v>JSYSM2</v>
      </c>
      <c r="S61" s="19" t="str">
        <f>VLOOKUP(R61,players,4)</f>
        <v>Jack Mills (178)</v>
      </c>
      <c r="T61" s="172">
        <f>IF(E61&gt;F61,1,0)</f>
        <v>0</v>
      </c>
      <c r="U61" s="172">
        <f>IF(F61&gt;E61,1,0)</f>
        <v>0</v>
      </c>
      <c r="V61" s="172">
        <f>IF(G61&gt;H61,1,0)</f>
        <v>0</v>
      </c>
      <c r="W61" s="172">
        <f>IF(H61&gt;G61,1,0)</f>
        <v>0</v>
      </c>
      <c r="X61" s="172">
        <f>IF(I61&gt;J61,1,0)</f>
        <v>0</v>
      </c>
      <c r="Y61" s="172">
        <f>IF(J61&gt;I61,1,0)</f>
        <v>0</v>
      </c>
      <c r="Z61" s="172">
        <f>IF(K61&gt;L61,1,0)</f>
        <v>0</v>
      </c>
      <c r="AA61" s="172">
        <f>IF(L61&gt;K61,1,0)</f>
        <v>0</v>
      </c>
      <c r="AB61" s="172">
        <f>IF(M61&gt;N61,1,0)</f>
        <v>0</v>
      </c>
      <c r="AC61" s="172">
        <f>IF(N61&gt;M61,1,0)</f>
        <v>0</v>
      </c>
      <c r="AD61" s="172">
        <f>T61+V61+X61+Z61+AB61</f>
        <v>0</v>
      </c>
      <c r="AE61" s="172">
        <f>U61+W61+Y61+AA61+AC61</f>
        <v>0</v>
      </c>
      <c r="AF61" s="172">
        <f>IF(AD61&gt;AE61,1,0)</f>
        <v>0</v>
      </c>
      <c r="AG61" s="172">
        <f>IF(AE61&gt;AD61,1,0)</f>
        <v>0</v>
      </c>
    </row>
    <row r="62" spans="1:33" ht="12.75" customHeight="1" x14ac:dyDescent="0.2">
      <c r="A62" s="196"/>
      <c r="B62" s="199"/>
      <c r="C62" s="196"/>
      <c r="D62" s="199"/>
      <c r="E62" s="202"/>
      <c r="F62" s="205"/>
      <c r="G62" s="202"/>
      <c r="H62" s="205"/>
      <c r="I62" s="202"/>
      <c r="J62" s="205"/>
      <c r="K62" s="202"/>
      <c r="L62" s="205"/>
      <c r="M62" s="202"/>
      <c r="N62" s="205"/>
      <c r="O62" s="184"/>
      <c r="P62" s="187"/>
      <c r="Q62" s="21" t="s">
        <v>6</v>
      </c>
      <c r="R62" s="22" t="str">
        <f>VLOOKUP(C50,teamdata,2)</f>
        <v>JSYSM1</v>
      </c>
      <c r="S62" s="19" t="str">
        <f>VLOOKUP(R62,players,4)</f>
        <v>Mariusz Cleminski (177)</v>
      </c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</row>
    <row r="63" spans="1:33" ht="12.75" customHeight="1" x14ac:dyDescent="0.2">
      <c r="A63" s="197"/>
      <c r="B63" s="200"/>
      <c r="C63" s="197"/>
      <c r="D63" s="200"/>
      <c r="E63" s="203"/>
      <c r="F63" s="206"/>
      <c r="G63" s="203"/>
      <c r="H63" s="206"/>
      <c r="I63" s="203"/>
      <c r="J63" s="206"/>
      <c r="K63" s="203"/>
      <c r="L63" s="206"/>
      <c r="M63" s="203"/>
      <c r="N63" s="206"/>
      <c r="O63" s="185"/>
      <c r="P63" s="188"/>
      <c r="S63" s="19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</row>
    <row r="64" spans="1:33" ht="12.75" customHeight="1" x14ac:dyDescent="0.2">
      <c r="A64" s="207" t="s">
        <v>10</v>
      </c>
      <c r="B64" s="198" t="str">
        <f>S64</f>
        <v>Thomas Earley (125)</v>
      </c>
      <c r="C64" s="211" t="s">
        <v>10</v>
      </c>
      <c r="D64" s="198" t="str">
        <f>S66</f>
        <v>Mariusz Cleminski (177)</v>
      </c>
      <c r="E64" s="201"/>
      <c r="F64" s="204"/>
      <c r="G64" s="201"/>
      <c r="H64" s="204"/>
      <c r="I64" s="201"/>
      <c r="J64" s="204"/>
      <c r="K64" s="201"/>
      <c r="L64" s="204"/>
      <c r="M64" s="201"/>
      <c r="N64" s="204"/>
      <c r="O64" s="183">
        <f>AD64</f>
        <v>0</v>
      </c>
      <c r="P64" s="186">
        <f>AE64</f>
        <v>0</v>
      </c>
      <c r="Q64" s="21" t="s">
        <v>7</v>
      </c>
      <c r="R64" s="22" t="str">
        <f>R58</f>
        <v>IRESM1</v>
      </c>
      <c r="S64" s="19" t="str">
        <f>VLOOKUP(R64,players,4)</f>
        <v>Thomas Earley (125)</v>
      </c>
      <c r="T64" s="172">
        <f>IF(E64&gt;F64,1,0)</f>
        <v>0</v>
      </c>
      <c r="U64" s="172">
        <f>IF(F64&gt;E64,1,0)</f>
        <v>0</v>
      </c>
      <c r="V64" s="172">
        <f>IF(G64&gt;H64,1,0)</f>
        <v>0</v>
      </c>
      <c r="W64" s="172">
        <f>IF(H64&gt;G64,1,0)</f>
        <v>0</v>
      </c>
      <c r="X64" s="172">
        <f>IF(I64&gt;J64,1,0)</f>
        <v>0</v>
      </c>
      <c r="Y64" s="172">
        <f>IF(J64&gt;I64,1,0)</f>
        <v>0</v>
      </c>
      <c r="Z64" s="172">
        <f>IF(K64&gt;L64,1,0)</f>
        <v>0</v>
      </c>
      <c r="AA64" s="172">
        <f>IF(L64&gt;K64,1,0)</f>
        <v>0</v>
      </c>
      <c r="AB64" s="172">
        <f>IF(M64&gt;N64,1,0)</f>
        <v>0</v>
      </c>
      <c r="AC64" s="172">
        <f>IF(N64&gt;M64,1,0)</f>
        <v>0</v>
      </c>
      <c r="AD64" s="172">
        <f>T64+V64+X64+Z64+AB64</f>
        <v>0</v>
      </c>
      <c r="AE64" s="172">
        <f>U64+W64+Y64+AA64+AC64</f>
        <v>0</v>
      </c>
      <c r="AF64" s="172">
        <f>IF(AD64&gt;AE64,1,0)</f>
        <v>0</v>
      </c>
      <c r="AG64" s="172">
        <f>IF(AE64&gt;AD64,1,0)</f>
        <v>0</v>
      </c>
    </row>
    <row r="65" spans="1:33" ht="12.75" customHeight="1" x14ac:dyDescent="0.2">
      <c r="A65" s="208"/>
      <c r="B65" s="199"/>
      <c r="C65" s="209"/>
      <c r="D65" s="199"/>
      <c r="E65" s="202"/>
      <c r="F65" s="205"/>
      <c r="G65" s="202"/>
      <c r="H65" s="205"/>
      <c r="I65" s="202"/>
      <c r="J65" s="205"/>
      <c r="K65" s="202"/>
      <c r="L65" s="205"/>
      <c r="M65" s="202"/>
      <c r="N65" s="205"/>
      <c r="O65" s="184"/>
      <c r="P65" s="187"/>
      <c r="Q65" s="21" t="s">
        <v>8</v>
      </c>
      <c r="R65" s="22" t="str">
        <f>R59</f>
        <v>IRESM2</v>
      </c>
      <c r="S65" s="19" t="str">
        <f>VLOOKUP(R65,players,4)</f>
        <v>Ryan Farrell (126)</v>
      </c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</row>
    <row r="66" spans="1:33" ht="12.75" customHeight="1" x14ac:dyDescent="0.2">
      <c r="A66" s="209"/>
      <c r="B66" s="199" t="str">
        <f>S65</f>
        <v>Ryan Farrell (126)</v>
      </c>
      <c r="C66" s="209"/>
      <c r="D66" s="199" t="str">
        <f>S67</f>
        <v>Jack Mills (178)</v>
      </c>
      <c r="E66" s="202"/>
      <c r="F66" s="205"/>
      <c r="G66" s="202"/>
      <c r="H66" s="205"/>
      <c r="I66" s="202"/>
      <c r="J66" s="205"/>
      <c r="K66" s="202"/>
      <c r="L66" s="205"/>
      <c r="M66" s="202"/>
      <c r="N66" s="205"/>
      <c r="O66" s="184"/>
      <c r="P66" s="187"/>
      <c r="Q66" s="21" t="s">
        <v>9</v>
      </c>
      <c r="R66" s="22" t="str">
        <f>R62</f>
        <v>JSYSM1</v>
      </c>
      <c r="S66" s="19" t="str">
        <f>VLOOKUP(R66,players,4)</f>
        <v>Mariusz Cleminski (177)</v>
      </c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</row>
    <row r="67" spans="1:33" ht="12.75" customHeight="1" x14ac:dyDescent="0.2">
      <c r="A67" s="210"/>
      <c r="B67" s="200"/>
      <c r="C67" s="210"/>
      <c r="D67" s="200"/>
      <c r="E67" s="203"/>
      <c r="F67" s="206"/>
      <c r="G67" s="203"/>
      <c r="H67" s="206"/>
      <c r="I67" s="203"/>
      <c r="J67" s="206"/>
      <c r="K67" s="203"/>
      <c r="L67" s="206"/>
      <c r="M67" s="203"/>
      <c r="N67" s="206"/>
      <c r="O67" s="185"/>
      <c r="P67" s="188"/>
      <c r="Q67" s="21" t="s">
        <v>6</v>
      </c>
      <c r="R67" s="22" t="str">
        <f>R61</f>
        <v>JSYSM2</v>
      </c>
      <c r="S67" s="19" t="str">
        <f>VLOOKUP(R67,players,4)</f>
        <v>Jack Mills (178)</v>
      </c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</row>
    <row r="68" spans="1:33" ht="12.75" customHeight="1" x14ac:dyDescent="0.2">
      <c r="A68" s="195" t="s">
        <v>7</v>
      </c>
      <c r="B68" s="198" t="str">
        <f>B58</f>
        <v>Thomas Earley (125)</v>
      </c>
      <c r="C68" s="195" t="s">
        <v>6</v>
      </c>
      <c r="D68" s="198" t="str">
        <f>S62</f>
        <v>Mariusz Cleminski (177)</v>
      </c>
      <c r="E68" s="201"/>
      <c r="F68" s="204"/>
      <c r="G68" s="201"/>
      <c r="H68" s="204"/>
      <c r="I68" s="201"/>
      <c r="J68" s="204"/>
      <c r="K68" s="201"/>
      <c r="L68" s="204"/>
      <c r="M68" s="201"/>
      <c r="N68" s="204"/>
      <c r="O68" s="183">
        <f>AD68</f>
        <v>0</v>
      </c>
      <c r="P68" s="186">
        <f>AE68</f>
        <v>0</v>
      </c>
      <c r="Q68" s="258"/>
      <c r="R68" s="22"/>
      <c r="T68" s="172">
        <f>IF(E68&gt;F68,1,0)</f>
        <v>0</v>
      </c>
      <c r="U68" s="172">
        <f>IF(F68&gt;E68,1,0)</f>
        <v>0</v>
      </c>
      <c r="V68" s="172">
        <f>IF(G68&gt;H68,1,0)</f>
        <v>0</v>
      </c>
      <c r="W68" s="172">
        <f>IF(H68&gt;G68,1,0)</f>
        <v>0</v>
      </c>
      <c r="X68" s="172">
        <f>IF(I68&gt;J68,1,0)</f>
        <v>0</v>
      </c>
      <c r="Y68" s="172">
        <f>IF(J68&gt;I68,1,0)</f>
        <v>0</v>
      </c>
      <c r="Z68" s="172">
        <f>IF(K68&gt;L68,1,0)</f>
        <v>0</v>
      </c>
      <c r="AA68" s="172">
        <f>IF(L68&gt;K68,1,0)</f>
        <v>0</v>
      </c>
      <c r="AB68" s="172">
        <f>IF(M68&gt;N68,1,0)</f>
        <v>0</v>
      </c>
      <c r="AC68" s="172">
        <f>IF(N68&gt;M68,1,0)</f>
        <v>0</v>
      </c>
      <c r="AD68" s="172">
        <f>T68+V68+X68+Z68+AB68</f>
        <v>0</v>
      </c>
      <c r="AE68" s="172">
        <f>U68+W68+Y68+AA68+AC68</f>
        <v>0</v>
      </c>
      <c r="AF68" s="172">
        <f>IF(AD68&gt;AE68,1,0)</f>
        <v>0</v>
      </c>
      <c r="AG68" s="172">
        <f>IF(AE68&gt;AD68,1,0)</f>
        <v>0</v>
      </c>
    </row>
    <row r="69" spans="1:33" ht="12.75" customHeight="1" x14ac:dyDescent="0.2">
      <c r="A69" s="196"/>
      <c r="B69" s="199"/>
      <c r="C69" s="196"/>
      <c r="D69" s="199"/>
      <c r="E69" s="202"/>
      <c r="F69" s="205"/>
      <c r="G69" s="202"/>
      <c r="H69" s="205"/>
      <c r="I69" s="202"/>
      <c r="J69" s="205"/>
      <c r="K69" s="202"/>
      <c r="L69" s="205"/>
      <c r="M69" s="202"/>
      <c r="N69" s="205"/>
      <c r="O69" s="184"/>
      <c r="P69" s="187"/>
      <c r="Q69" s="258"/>
      <c r="R69" s="2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</row>
    <row r="70" spans="1:33" ht="12.75" customHeight="1" x14ac:dyDescent="0.2">
      <c r="A70" s="197"/>
      <c r="B70" s="200"/>
      <c r="C70" s="197"/>
      <c r="D70" s="200"/>
      <c r="E70" s="203"/>
      <c r="F70" s="206"/>
      <c r="G70" s="203"/>
      <c r="H70" s="206"/>
      <c r="I70" s="203"/>
      <c r="J70" s="206"/>
      <c r="K70" s="203"/>
      <c r="L70" s="206"/>
      <c r="M70" s="203"/>
      <c r="N70" s="206"/>
      <c r="O70" s="185"/>
      <c r="P70" s="188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</row>
    <row r="71" spans="1:33" ht="12.75" customHeight="1" x14ac:dyDescent="0.2">
      <c r="A71" s="195" t="s">
        <v>8</v>
      </c>
      <c r="B71" s="198" t="str">
        <f>B61</f>
        <v>Ryan Farrell (126)</v>
      </c>
      <c r="C71" s="195" t="s">
        <v>9</v>
      </c>
      <c r="D71" s="198" t="str">
        <f>S61</f>
        <v>Jack Mills (178)</v>
      </c>
      <c r="E71" s="201"/>
      <c r="F71" s="204"/>
      <c r="G71" s="201"/>
      <c r="H71" s="204"/>
      <c r="I71" s="201"/>
      <c r="J71" s="204"/>
      <c r="K71" s="201"/>
      <c r="L71" s="204"/>
      <c r="M71" s="201"/>
      <c r="N71" s="204"/>
      <c r="O71" s="183">
        <f>AD71</f>
        <v>0</v>
      </c>
      <c r="P71" s="186">
        <f>AE71</f>
        <v>0</v>
      </c>
      <c r="T71" s="172">
        <f>IF(E71&gt;F71,1,0)</f>
        <v>0</v>
      </c>
      <c r="U71" s="172">
        <f>IF(F71&gt;E71,1,0)</f>
        <v>0</v>
      </c>
      <c r="V71" s="172">
        <f>IF(G71&gt;H71,1,0)</f>
        <v>0</v>
      </c>
      <c r="W71" s="172">
        <f>IF(H71&gt;G71,1,0)</f>
        <v>0</v>
      </c>
      <c r="X71" s="172">
        <f>IF(I71&gt;J71,1,0)</f>
        <v>0</v>
      </c>
      <c r="Y71" s="172">
        <f>IF(J71&gt;I71,1,0)</f>
        <v>0</v>
      </c>
      <c r="Z71" s="172">
        <f>IF(K71&gt;L71,1,0)</f>
        <v>0</v>
      </c>
      <c r="AA71" s="172">
        <f>IF(L71&gt;K71,1,0)</f>
        <v>0</v>
      </c>
      <c r="AB71" s="172">
        <f>IF(M71&gt;N71,1,0)</f>
        <v>0</v>
      </c>
      <c r="AC71" s="172">
        <f>IF(N71&gt;M71,1,0)</f>
        <v>0</v>
      </c>
      <c r="AD71" s="172">
        <f>T71+V71+X71+Z71+AB71</f>
        <v>0</v>
      </c>
      <c r="AE71" s="172">
        <f>U71+W71+Y71+AA71+AC71</f>
        <v>0</v>
      </c>
      <c r="AF71" s="172">
        <f>IF(AD71&gt;AE71,1,0)</f>
        <v>0</v>
      </c>
      <c r="AG71" s="172">
        <f>IF(AE71&gt;AD71,1,0)</f>
        <v>0</v>
      </c>
    </row>
    <row r="72" spans="1:33" ht="12.75" customHeight="1" x14ac:dyDescent="0.2">
      <c r="A72" s="196"/>
      <c r="B72" s="199"/>
      <c r="C72" s="196"/>
      <c r="D72" s="199"/>
      <c r="E72" s="202"/>
      <c r="F72" s="205"/>
      <c r="G72" s="202"/>
      <c r="H72" s="205"/>
      <c r="I72" s="202"/>
      <c r="J72" s="205"/>
      <c r="K72" s="202"/>
      <c r="L72" s="205"/>
      <c r="M72" s="202"/>
      <c r="N72" s="205"/>
      <c r="O72" s="184"/>
      <c r="P72" s="187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</row>
    <row r="73" spans="1:33" ht="12.75" customHeight="1" x14ac:dyDescent="0.2">
      <c r="A73" s="197"/>
      <c r="B73" s="200"/>
      <c r="C73" s="197"/>
      <c r="D73" s="200"/>
      <c r="E73" s="203"/>
      <c r="F73" s="206"/>
      <c r="G73" s="203"/>
      <c r="H73" s="206"/>
      <c r="I73" s="203"/>
      <c r="J73" s="206"/>
      <c r="K73" s="203"/>
      <c r="L73" s="206"/>
      <c r="M73" s="203"/>
      <c r="N73" s="206"/>
      <c r="O73" s="185"/>
      <c r="P73" s="188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</row>
    <row r="74" spans="1:33" ht="12.75" customHeight="1" x14ac:dyDescent="0.2">
      <c r="A74" s="173" t="s">
        <v>11</v>
      </c>
      <c r="B74" s="174"/>
      <c r="C74" s="175"/>
      <c r="D74" s="173" t="s">
        <v>12</v>
      </c>
      <c r="E74" s="174"/>
      <c r="F74" s="175"/>
      <c r="G74" s="182" t="s">
        <v>35</v>
      </c>
      <c r="H74" s="174"/>
      <c r="I74" s="174"/>
      <c r="J74" s="174"/>
      <c r="K74" s="174"/>
      <c r="L74" s="174"/>
      <c r="M74" s="174"/>
      <c r="N74" s="175"/>
      <c r="O74" s="183">
        <f>AF74</f>
        <v>0</v>
      </c>
      <c r="P74" s="186">
        <f>AG74</f>
        <v>0</v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172">
        <f>SUM(AF58:AF73)</f>
        <v>0</v>
      </c>
      <c r="AG74" s="172">
        <f>SUM(AG58:AG73)</f>
        <v>0</v>
      </c>
    </row>
    <row r="75" spans="1:33" ht="12.75" customHeight="1" x14ac:dyDescent="0.2">
      <c r="A75" s="176"/>
      <c r="B75" s="177"/>
      <c r="C75" s="178"/>
      <c r="D75" s="176"/>
      <c r="E75" s="177"/>
      <c r="F75" s="178"/>
      <c r="G75" s="176"/>
      <c r="H75" s="177"/>
      <c r="I75" s="177"/>
      <c r="J75" s="177"/>
      <c r="K75" s="177"/>
      <c r="L75" s="177"/>
      <c r="M75" s="177"/>
      <c r="N75" s="178"/>
      <c r="O75" s="184"/>
      <c r="P75" s="187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172"/>
      <c r="AG75" s="172"/>
    </row>
    <row r="76" spans="1:33" ht="12.75" customHeight="1" x14ac:dyDescent="0.2">
      <c r="A76" s="176"/>
      <c r="B76" s="177"/>
      <c r="C76" s="178"/>
      <c r="D76" s="176"/>
      <c r="E76" s="177"/>
      <c r="F76" s="178"/>
      <c r="G76" s="176"/>
      <c r="H76" s="177"/>
      <c r="I76" s="177"/>
      <c r="J76" s="177"/>
      <c r="K76" s="177"/>
      <c r="L76" s="177"/>
      <c r="M76" s="177"/>
      <c r="N76" s="178"/>
      <c r="O76" s="185"/>
      <c r="P76" s="188"/>
    </row>
    <row r="77" spans="1:33" ht="12.75" customHeight="1" x14ac:dyDescent="0.2">
      <c r="A77" s="176"/>
      <c r="B77" s="177"/>
      <c r="C77" s="178"/>
      <c r="D77" s="176"/>
      <c r="E77" s="177"/>
      <c r="F77" s="178"/>
      <c r="G77" s="176"/>
      <c r="H77" s="177"/>
      <c r="I77" s="177"/>
      <c r="J77" s="177"/>
      <c r="K77" s="177"/>
      <c r="L77" s="177"/>
      <c r="M77" s="177"/>
      <c r="N77" s="178"/>
      <c r="O77" s="189"/>
      <c r="P77" s="190"/>
    </row>
    <row r="78" spans="1:33" ht="12.75" customHeight="1" x14ac:dyDescent="0.2">
      <c r="A78" s="176"/>
      <c r="B78" s="177"/>
      <c r="C78" s="178"/>
      <c r="D78" s="176"/>
      <c r="E78" s="177"/>
      <c r="F78" s="178"/>
      <c r="G78" s="176"/>
      <c r="H78" s="177"/>
      <c r="I78" s="177"/>
      <c r="J78" s="177"/>
      <c r="K78" s="177"/>
      <c r="L78" s="177"/>
      <c r="M78" s="177"/>
      <c r="N78" s="178"/>
      <c r="O78" s="191"/>
      <c r="P78" s="192"/>
    </row>
    <row r="79" spans="1:33" ht="12.75" customHeight="1" x14ac:dyDescent="0.2">
      <c r="A79" s="179"/>
      <c r="B79" s="180"/>
      <c r="C79" s="181"/>
      <c r="D79" s="179"/>
      <c r="E79" s="180"/>
      <c r="F79" s="181"/>
      <c r="G79" s="179"/>
      <c r="H79" s="180"/>
      <c r="I79" s="180"/>
      <c r="J79" s="180"/>
      <c r="K79" s="180"/>
      <c r="L79" s="180"/>
      <c r="M79" s="180"/>
      <c r="N79" s="181"/>
      <c r="O79" s="193"/>
      <c r="P79" s="194"/>
    </row>
    <row r="80" spans="1:33" ht="12.75" customHeight="1" x14ac:dyDescent="0.2">
      <c r="A80" s="163" t="s">
        <v>29</v>
      </c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5"/>
    </row>
    <row r="81" spans="1:16" ht="12.75" customHeight="1" x14ac:dyDescent="0.2">
      <c r="A81" s="166"/>
      <c r="B81" s="167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8"/>
    </row>
    <row r="82" spans="1:16" ht="12.75" customHeight="1" x14ac:dyDescent="0.2">
      <c r="A82" s="169"/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1"/>
    </row>
    <row r="83" spans="1:16" ht="12.75" customHeight="1" x14ac:dyDescent="0.2">
      <c r="A83" s="220" t="str">
        <f>A1</f>
        <v>ISLE OF MAN TABLE TENNIS ASSOCIATION</v>
      </c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2"/>
    </row>
    <row r="84" spans="1:16" ht="12.75" customHeight="1" x14ac:dyDescent="0.2">
      <c r="A84" s="223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5"/>
    </row>
    <row r="85" spans="1:16" ht="12.75" customHeight="1" x14ac:dyDescent="0.2">
      <c r="A85" s="223"/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5"/>
    </row>
    <row r="86" spans="1:16" ht="12.75" customHeight="1" x14ac:dyDescent="0.2">
      <c r="A86" s="226" t="str">
        <f>A4</f>
        <v>HOME COUNTRIES INTERNATIONAL CHAMPIONSHIP - MEN TEAM</v>
      </c>
      <c r="B86" s="227"/>
      <c r="C86" s="227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8"/>
    </row>
    <row r="87" spans="1:16" ht="12.75" customHeight="1" x14ac:dyDescent="0.2">
      <c r="A87" s="226"/>
      <c r="B87" s="227"/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8"/>
    </row>
    <row r="88" spans="1:16" ht="12.75" customHeight="1" x14ac:dyDescent="0.2">
      <c r="A88" s="229"/>
      <c r="B88" s="230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1"/>
    </row>
    <row r="89" spans="1:16" ht="12.75" customHeight="1" x14ac:dyDescent="0.2">
      <c r="A89" s="232" t="s">
        <v>27</v>
      </c>
      <c r="B89" s="233"/>
      <c r="C89" s="232" t="s">
        <v>28</v>
      </c>
      <c r="D89" s="236"/>
      <c r="E89" s="15"/>
      <c r="F89" s="15"/>
      <c r="G89" s="239" t="s">
        <v>24</v>
      </c>
      <c r="H89" s="239"/>
      <c r="I89" s="242" t="str">
        <f>I7</f>
        <v>Friday 8th November 2019</v>
      </c>
      <c r="J89" s="242"/>
      <c r="K89" s="242"/>
      <c r="L89" s="242"/>
      <c r="M89" s="242"/>
      <c r="N89" s="242"/>
      <c r="O89" s="242"/>
      <c r="P89" s="16"/>
    </row>
    <row r="90" spans="1:16" ht="12.75" customHeight="1" x14ac:dyDescent="0.2">
      <c r="A90" s="234"/>
      <c r="B90" s="235"/>
      <c r="C90" s="237"/>
      <c r="D90" s="238"/>
      <c r="E90" s="17"/>
      <c r="F90" s="17"/>
      <c r="G90" s="240"/>
      <c r="H90" s="240"/>
      <c r="I90" s="243"/>
      <c r="J90" s="243"/>
      <c r="K90" s="243"/>
      <c r="L90" s="243"/>
      <c r="M90" s="243"/>
      <c r="N90" s="243"/>
      <c r="O90" s="243"/>
      <c r="P90" s="18"/>
    </row>
    <row r="91" spans="1:16" ht="12.75" customHeight="1" x14ac:dyDescent="0.2">
      <c r="A91" s="244" t="str">
        <f>Schedule!D7</f>
        <v>ISLE OF MAN</v>
      </c>
      <c r="B91" s="245"/>
      <c r="C91" s="244" t="str">
        <f>Schedule!F7</f>
        <v>WALES</v>
      </c>
      <c r="D91" s="250"/>
      <c r="E91" s="17"/>
      <c r="F91" s="17"/>
      <c r="G91" s="240" t="s">
        <v>25</v>
      </c>
      <c r="H91" s="240"/>
      <c r="I91" s="243">
        <f>Schedule!A7</f>
        <v>14</v>
      </c>
      <c r="J91" s="243"/>
      <c r="K91" s="243"/>
      <c r="L91" s="243"/>
      <c r="M91" s="243"/>
      <c r="N91" s="243"/>
      <c r="O91" s="243"/>
      <c r="P91" s="18"/>
    </row>
    <row r="92" spans="1:16" ht="12.75" customHeight="1" x14ac:dyDescent="0.2">
      <c r="A92" s="246"/>
      <c r="B92" s="247"/>
      <c r="C92" s="251"/>
      <c r="D92" s="252"/>
      <c r="E92" s="17"/>
      <c r="F92" s="17"/>
      <c r="G92" s="240"/>
      <c r="H92" s="240"/>
      <c r="I92" s="243"/>
      <c r="J92" s="243"/>
      <c r="K92" s="243"/>
      <c r="L92" s="243"/>
      <c r="M92" s="243"/>
      <c r="N92" s="243"/>
      <c r="O92" s="243"/>
      <c r="P92" s="18"/>
    </row>
    <row r="93" spans="1:16" ht="12.75" customHeight="1" x14ac:dyDescent="0.2">
      <c r="A93" s="246"/>
      <c r="B93" s="247"/>
      <c r="C93" s="251"/>
      <c r="D93" s="252"/>
      <c r="E93" s="17"/>
      <c r="F93" s="17"/>
      <c r="G93" s="240" t="s">
        <v>26</v>
      </c>
      <c r="H93" s="240"/>
      <c r="I93" s="255">
        <f>I11</f>
        <v>0.47916666666666669</v>
      </c>
      <c r="J93" s="255"/>
      <c r="K93" s="255"/>
      <c r="L93" s="255"/>
      <c r="M93" s="255"/>
      <c r="N93" s="255"/>
      <c r="O93" s="255"/>
      <c r="P93" s="18"/>
    </row>
    <row r="94" spans="1:16" ht="12.75" customHeight="1" x14ac:dyDescent="0.2">
      <c r="A94" s="246"/>
      <c r="B94" s="247"/>
      <c r="C94" s="251"/>
      <c r="D94" s="252"/>
      <c r="E94" s="17"/>
      <c r="F94" s="17"/>
      <c r="G94" s="240"/>
      <c r="H94" s="240"/>
      <c r="I94" s="255"/>
      <c r="J94" s="255"/>
      <c r="K94" s="255"/>
      <c r="L94" s="255"/>
      <c r="M94" s="255"/>
      <c r="N94" s="255"/>
      <c r="O94" s="255"/>
      <c r="P94" s="18"/>
    </row>
    <row r="95" spans="1:16" ht="12.75" customHeight="1" x14ac:dyDescent="0.2">
      <c r="A95" s="246"/>
      <c r="B95" s="247"/>
      <c r="C95" s="251"/>
      <c r="D95" s="252"/>
      <c r="E95" s="17"/>
      <c r="F95" s="17"/>
      <c r="G95" s="256" t="s">
        <v>30</v>
      </c>
      <c r="H95" s="256"/>
      <c r="I95" s="243" t="str">
        <f>I13</f>
        <v>Session 1</v>
      </c>
      <c r="J95" s="243"/>
      <c r="K95" s="243"/>
      <c r="L95" s="243"/>
      <c r="M95" s="243"/>
      <c r="N95" s="243"/>
      <c r="O95" s="243"/>
      <c r="P95" s="18"/>
    </row>
    <row r="96" spans="1:16" ht="12.75" customHeight="1" x14ac:dyDescent="0.2">
      <c r="A96" s="248"/>
      <c r="B96" s="249"/>
      <c r="C96" s="253"/>
      <c r="D96" s="254"/>
      <c r="E96" s="17"/>
      <c r="F96" s="17"/>
      <c r="G96" s="257"/>
      <c r="H96" s="257"/>
      <c r="I96" s="257"/>
      <c r="J96" s="257"/>
      <c r="K96" s="257"/>
      <c r="L96" s="257"/>
      <c r="M96" s="257"/>
      <c r="N96" s="257"/>
      <c r="O96" s="257"/>
      <c r="P96" s="18"/>
    </row>
    <row r="97" spans="1:33" ht="12.75" customHeight="1" x14ac:dyDescent="0.2">
      <c r="A97" s="215" t="s">
        <v>14</v>
      </c>
      <c r="B97" s="216"/>
      <c r="C97" s="215" t="s">
        <v>13</v>
      </c>
      <c r="D97" s="216"/>
      <c r="E97" s="219" t="s">
        <v>0</v>
      </c>
      <c r="F97" s="216"/>
      <c r="G97" s="219" t="s">
        <v>1</v>
      </c>
      <c r="H97" s="216"/>
      <c r="I97" s="219" t="s">
        <v>2</v>
      </c>
      <c r="J97" s="216"/>
      <c r="K97" s="219" t="s">
        <v>3</v>
      </c>
      <c r="L97" s="216"/>
      <c r="M97" s="219" t="s">
        <v>4</v>
      </c>
      <c r="N97" s="216"/>
      <c r="O97" s="219" t="s">
        <v>5</v>
      </c>
      <c r="P97" s="216"/>
      <c r="T97" s="172">
        <v>1</v>
      </c>
      <c r="U97" s="172"/>
      <c r="V97" s="172">
        <v>2</v>
      </c>
      <c r="W97" s="172"/>
      <c r="X97" s="172">
        <v>3</v>
      </c>
      <c r="Y97" s="172"/>
      <c r="Z97" s="172">
        <v>4</v>
      </c>
      <c r="AA97" s="172"/>
      <c r="AB97" s="172">
        <v>5</v>
      </c>
      <c r="AC97" s="172"/>
      <c r="AD97" s="212" t="s">
        <v>53</v>
      </c>
      <c r="AE97" s="172"/>
      <c r="AF97" s="213" t="s">
        <v>52</v>
      </c>
      <c r="AG97" s="214"/>
    </row>
    <row r="98" spans="1:33" ht="12.75" customHeight="1" x14ac:dyDescent="0.2">
      <c r="A98" s="217"/>
      <c r="B98" s="218"/>
      <c r="C98" s="217"/>
      <c r="D98" s="218"/>
      <c r="E98" s="217"/>
      <c r="F98" s="218"/>
      <c r="G98" s="217"/>
      <c r="H98" s="218"/>
      <c r="I98" s="217"/>
      <c r="J98" s="218"/>
      <c r="K98" s="217"/>
      <c r="L98" s="218"/>
      <c r="M98" s="217"/>
      <c r="N98" s="218"/>
      <c r="O98" s="217"/>
      <c r="P98" s="218"/>
      <c r="T98" s="20" t="s">
        <v>20</v>
      </c>
      <c r="U98" s="20" t="s">
        <v>7</v>
      </c>
      <c r="V98" s="20" t="s">
        <v>20</v>
      </c>
      <c r="W98" s="20" t="s">
        <v>7</v>
      </c>
      <c r="X98" s="20" t="s">
        <v>20</v>
      </c>
      <c r="Y98" s="20" t="s">
        <v>7</v>
      </c>
      <c r="Z98" s="20" t="s">
        <v>20</v>
      </c>
      <c r="AA98" s="20" t="s">
        <v>7</v>
      </c>
      <c r="AB98" s="20" t="s">
        <v>20</v>
      </c>
      <c r="AC98" s="20" t="s">
        <v>7</v>
      </c>
      <c r="AD98" s="20" t="s">
        <v>20</v>
      </c>
      <c r="AE98" s="20" t="s">
        <v>7</v>
      </c>
      <c r="AF98" s="20" t="s">
        <v>20</v>
      </c>
      <c r="AG98" s="20" t="s">
        <v>7</v>
      </c>
    </row>
    <row r="99" spans="1:33" ht="12.75" customHeight="1" x14ac:dyDescent="0.2">
      <c r="A99" s="195" t="s">
        <v>7</v>
      </c>
      <c r="B99" s="198" t="str">
        <f>S99</f>
        <v>Sam Bailey (101)</v>
      </c>
      <c r="C99" s="195" t="s">
        <v>9</v>
      </c>
      <c r="D99" s="198" t="str">
        <f>S102</f>
        <v>Lauren Stacey (160)</v>
      </c>
      <c r="E99" s="201"/>
      <c r="F99" s="204"/>
      <c r="G99" s="201"/>
      <c r="H99" s="204"/>
      <c r="I99" s="201"/>
      <c r="J99" s="204"/>
      <c r="K99" s="201"/>
      <c r="L99" s="204"/>
      <c r="M99" s="201"/>
      <c r="N99" s="204"/>
      <c r="O99" s="183">
        <f>AD99</f>
        <v>0</v>
      </c>
      <c r="P99" s="186">
        <f>AE99</f>
        <v>0</v>
      </c>
      <c r="Q99" s="21" t="s">
        <v>7</v>
      </c>
      <c r="R99" s="22" t="str">
        <f>VLOOKUP(A91,teamdata,2)</f>
        <v>IOMSM1</v>
      </c>
      <c r="S99" s="19" t="str">
        <f>VLOOKUP(R99,players,4)</f>
        <v>Sam Bailey (101)</v>
      </c>
      <c r="T99" s="172">
        <f>IF(E99&gt;F99,1,0)</f>
        <v>0</v>
      </c>
      <c r="U99" s="172">
        <f>IF(F99&gt;E99,1,0)</f>
        <v>0</v>
      </c>
      <c r="V99" s="172">
        <f>IF(G99&gt;H99,1,0)</f>
        <v>0</v>
      </c>
      <c r="W99" s="172">
        <f>IF(H99&gt;G99,1,0)</f>
        <v>0</v>
      </c>
      <c r="X99" s="172">
        <f>IF(I99&gt;J99,1,0)</f>
        <v>0</v>
      </c>
      <c r="Y99" s="172">
        <f>IF(J99&gt;I99,1,0)</f>
        <v>0</v>
      </c>
      <c r="Z99" s="172">
        <f>IF(K99&gt;L99,1,0)</f>
        <v>0</v>
      </c>
      <c r="AA99" s="172">
        <f>IF(L99&gt;K99,1,0)</f>
        <v>0</v>
      </c>
      <c r="AB99" s="172">
        <f>IF(M99&gt;N99,1,0)</f>
        <v>0</v>
      </c>
      <c r="AC99" s="172">
        <f>IF(N99&gt;M99,1,0)</f>
        <v>0</v>
      </c>
      <c r="AD99" s="172">
        <f>T99+V99+X99+Z99+AB99</f>
        <v>0</v>
      </c>
      <c r="AE99" s="172">
        <f>U99+W99+Y99+AA99+AC99</f>
        <v>0</v>
      </c>
      <c r="AF99" s="172">
        <f>IF(AD99&gt;AE99,1,0)</f>
        <v>0</v>
      </c>
      <c r="AG99" s="172">
        <f>IF(AE99&gt;AD99,1,0)</f>
        <v>0</v>
      </c>
    </row>
    <row r="100" spans="1:33" ht="12.75" customHeight="1" x14ac:dyDescent="0.2">
      <c r="A100" s="196"/>
      <c r="B100" s="199"/>
      <c r="C100" s="196"/>
      <c r="D100" s="199"/>
      <c r="E100" s="202"/>
      <c r="F100" s="205"/>
      <c r="G100" s="202"/>
      <c r="H100" s="205"/>
      <c r="I100" s="202"/>
      <c r="J100" s="205"/>
      <c r="K100" s="202"/>
      <c r="L100" s="205"/>
      <c r="M100" s="202"/>
      <c r="N100" s="205"/>
      <c r="O100" s="184"/>
      <c r="P100" s="187"/>
      <c r="Q100" s="21" t="s">
        <v>8</v>
      </c>
      <c r="R100" s="22" t="str">
        <f>VLOOKUP(A91,teamdata,3)</f>
        <v>IOMSM2</v>
      </c>
      <c r="S100" s="19" t="str">
        <f>VLOOKUP(R100,players,4)</f>
        <v>Sean Drewry (102)</v>
      </c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172"/>
    </row>
    <row r="101" spans="1:33" ht="12.75" customHeight="1" x14ac:dyDescent="0.2">
      <c r="A101" s="197"/>
      <c r="B101" s="200"/>
      <c r="C101" s="197"/>
      <c r="D101" s="200"/>
      <c r="E101" s="203"/>
      <c r="F101" s="206"/>
      <c r="G101" s="203"/>
      <c r="H101" s="206"/>
      <c r="I101" s="203"/>
      <c r="J101" s="206"/>
      <c r="K101" s="203"/>
      <c r="L101" s="206"/>
      <c r="M101" s="203"/>
      <c r="N101" s="206"/>
      <c r="O101" s="185"/>
      <c r="P101" s="188"/>
      <c r="Q101" s="23"/>
      <c r="R101" s="22"/>
      <c r="S101" s="19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</row>
    <row r="102" spans="1:33" ht="12.75" customHeight="1" x14ac:dyDescent="0.2">
      <c r="A102" s="195" t="s">
        <v>8</v>
      </c>
      <c r="B102" s="198" t="str">
        <f>S100</f>
        <v>Sean Drewry (102)</v>
      </c>
      <c r="C102" s="195" t="s">
        <v>6</v>
      </c>
      <c r="D102" s="198" t="str">
        <f>S103</f>
        <v>Lauren Stacey (160)</v>
      </c>
      <c r="E102" s="201"/>
      <c r="F102" s="204"/>
      <c r="G102" s="201"/>
      <c r="H102" s="204"/>
      <c r="I102" s="201"/>
      <c r="J102" s="204"/>
      <c r="K102" s="201"/>
      <c r="L102" s="204"/>
      <c r="M102" s="201"/>
      <c r="N102" s="204"/>
      <c r="O102" s="183">
        <f>AD102</f>
        <v>0</v>
      </c>
      <c r="P102" s="186">
        <f>AE102</f>
        <v>0</v>
      </c>
      <c r="Q102" s="24" t="s">
        <v>9</v>
      </c>
      <c r="R102" s="22" t="str">
        <f>VLOOKUP(C91,teamdata,3)</f>
        <v>WALSM2</v>
      </c>
      <c r="S102" s="19" t="str">
        <f>VLOOKUP(R102,players,4)</f>
        <v>Lauren Stacey (160)</v>
      </c>
      <c r="T102" s="172">
        <f>IF(E102&gt;F102,1,0)</f>
        <v>0</v>
      </c>
      <c r="U102" s="172">
        <f>IF(F102&gt;E102,1,0)</f>
        <v>0</v>
      </c>
      <c r="V102" s="172">
        <f>IF(G102&gt;H102,1,0)</f>
        <v>0</v>
      </c>
      <c r="W102" s="172">
        <f>IF(H102&gt;G102,1,0)</f>
        <v>0</v>
      </c>
      <c r="X102" s="172">
        <f>IF(I102&gt;J102,1,0)</f>
        <v>0</v>
      </c>
      <c r="Y102" s="172">
        <f>IF(J102&gt;I102,1,0)</f>
        <v>0</v>
      </c>
      <c r="Z102" s="172">
        <f>IF(K102&gt;L102,1,0)</f>
        <v>0</v>
      </c>
      <c r="AA102" s="172">
        <f>IF(L102&gt;K102,1,0)</f>
        <v>0</v>
      </c>
      <c r="AB102" s="172">
        <f>IF(M102&gt;N102,1,0)</f>
        <v>0</v>
      </c>
      <c r="AC102" s="172">
        <f>IF(N102&gt;M102,1,0)</f>
        <v>0</v>
      </c>
      <c r="AD102" s="172">
        <f>T102+V102+X102+Z102+AB102</f>
        <v>0</v>
      </c>
      <c r="AE102" s="172">
        <f>U102+W102+Y102+AA102+AC102</f>
        <v>0</v>
      </c>
      <c r="AF102" s="172">
        <f>IF(AD102&gt;AE102,1,0)</f>
        <v>0</v>
      </c>
      <c r="AG102" s="172">
        <f>IF(AE102&gt;AD102,1,0)</f>
        <v>0</v>
      </c>
    </row>
    <row r="103" spans="1:33" ht="12.75" customHeight="1" x14ac:dyDescent="0.2">
      <c r="A103" s="196"/>
      <c r="B103" s="199"/>
      <c r="C103" s="196"/>
      <c r="D103" s="199"/>
      <c r="E103" s="202"/>
      <c r="F103" s="205"/>
      <c r="G103" s="202"/>
      <c r="H103" s="205"/>
      <c r="I103" s="202"/>
      <c r="J103" s="205"/>
      <c r="K103" s="202"/>
      <c r="L103" s="205"/>
      <c r="M103" s="202"/>
      <c r="N103" s="205"/>
      <c r="O103" s="184"/>
      <c r="P103" s="187"/>
      <c r="Q103" s="21" t="s">
        <v>6</v>
      </c>
      <c r="R103" s="22" t="str">
        <f>VLOOKUP(C91,teamdata,2)</f>
        <v>WALSM1</v>
      </c>
      <c r="S103" s="19" t="str">
        <f>VLOOKUP(R103,players,4)</f>
        <v>Lauren Stacey (160)</v>
      </c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  <c r="AG103" s="172"/>
    </row>
    <row r="104" spans="1:33" ht="12.75" customHeight="1" x14ac:dyDescent="0.2">
      <c r="A104" s="197"/>
      <c r="B104" s="200"/>
      <c r="C104" s="197"/>
      <c r="D104" s="200"/>
      <c r="E104" s="203"/>
      <c r="F104" s="206"/>
      <c r="G104" s="203"/>
      <c r="H104" s="206"/>
      <c r="I104" s="203"/>
      <c r="J104" s="206"/>
      <c r="K104" s="203"/>
      <c r="L104" s="206"/>
      <c r="M104" s="203"/>
      <c r="N104" s="206"/>
      <c r="O104" s="185"/>
      <c r="P104" s="188"/>
      <c r="S104" s="19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</row>
    <row r="105" spans="1:33" ht="12.75" customHeight="1" x14ac:dyDescent="0.2">
      <c r="A105" s="207" t="s">
        <v>10</v>
      </c>
      <c r="B105" s="198" t="str">
        <f>S105</f>
        <v>Sam Bailey (101)</v>
      </c>
      <c r="C105" s="211" t="s">
        <v>10</v>
      </c>
      <c r="D105" s="198" t="str">
        <f>S107</f>
        <v>Lauren Stacey (160)</v>
      </c>
      <c r="E105" s="201"/>
      <c r="F105" s="204"/>
      <c r="G105" s="201"/>
      <c r="H105" s="204"/>
      <c r="I105" s="201"/>
      <c r="J105" s="204"/>
      <c r="K105" s="201"/>
      <c r="L105" s="204"/>
      <c r="M105" s="201"/>
      <c r="N105" s="204"/>
      <c r="O105" s="183">
        <f>AD105</f>
        <v>0</v>
      </c>
      <c r="P105" s="186">
        <f>AE105</f>
        <v>0</v>
      </c>
      <c r="Q105" s="21" t="s">
        <v>7</v>
      </c>
      <c r="R105" s="22" t="str">
        <f>R99</f>
        <v>IOMSM1</v>
      </c>
      <c r="S105" s="19" t="str">
        <f>VLOOKUP(R105,players,4)</f>
        <v>Sam Bailey (101)</v>
      </c>
      <c r="T105" s="172">
        <f>IF(E105&gt;F105,1,0)</f>
        <v>0</v>
      </c>
      <c r="U105" s="172">
        <f>IF(F105&gt;E105,1,0)</f>
        <v>0</v>
      </c>
      <c r="V105" s="172">
        <f>IF(G105&gt;H105,1,0)</f>
        <v>0</v>
      </c>
      <c r="W105" s="172">
        <f>IF(H105&gt;G105,1,0)</f>
        <v>0</v>
      </c>
      <c r="X105" s="172">
        <f>IF(I105&gt;J105,1,0)</f>
        <v>0</v>
      </c>
      <c r="Y105" s="172">
        <f>IF(J105&gt;I105,1,0)</f>
        <v>0</v>
      </c>
      <c r="Z105" s="172">
        <f>IF(K105&gt;L105,1,0)</f>
        <v>0</v>
      </c>
      <c r="AA105" s="172">
        <f>IF(L105&gt;K105,1,0)</f>
        <v>0</v>
      </c>
      <c r="AB105" s="172">
        <f>IF(M105&gt;N105,1,0)</f>
        <v>0</v>
      </c>
      <c r="AC105" s="172">
        <f>IF(N105&gt;M105,1,0)</f>
        <v>0</v>
      </c>
      <c r="AD105" s="172">
        <f>T105+V105+X105+Z105+AB105</f>
        <v>0</v>
      </c>
      <c r="AE105" s="172">
        <f>U105+W105+Y105+AA105+AC105</f>
        <v>0</v>
      </c>
      <c r="AF105" s="172">
        <f>IF(AD105&gt;AE105,1,0)</f>
        <v>0</v>
      </c>
      <c r="AG105" s="172">
        <f>IF(AE105&gt;AD105,1,0)</f>
        <v>0</v>
      </c>
    </row>
    <row r="106" spans="1:33" ht="12.75" customHeight="1" x14ac:dyDescent="0.2">
      <c r="A106" s="208"/>
      <c r="B106" s="199"/>
      <c r="C106" s="209"/>
      <c r="D106" s="199"/>
      <c r="E106" s="202"/>
      <c r="F106" s="205"/>
      <c r="G106" s="202"/>
      <c r="H106" s="205"/>
      <c r="I106" s="202"/>
      <c r="J106" s="205"/>
      <c r="K106" s="202"/>
      <c r="L106" s="205"/>
      <c r="M106" s="202"/>
      <c r="N106" s="205"/>
      <c r="O106" s="184"/>
      <c r="P106" s="187"/>
      <c r="Q106" s="21" t="s">
        <v>8</v>
      </c>
      <c r="R106" s="22" t="str">
        <f>R100</f>
        <v>IOMSM2</v>
      </c>
      <c r="S106" s="19" t="str">
        <f>VLOOKUP(R106,players,4)</f>
        <v>Sean Drewry (102)</v>
      </c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2"/>
      <c r="AG106" s="172"/>
    </row>
    <row r="107" spans="1:33" ht="12.75" customHeight="1" x14ac:dyDescent="0.2">
      <c r="A107" s="209"/>
      <c r="B107" s="199" t="str">
        <f>S106</f>
        <v>Sean Drewry (102)</v>
      </c>
      <c r="C107" s="209"/>
      <c r="D107" s="199" t="str">
        <f>S108</f>
        <v>Lauren Stacey (160)</v>
      </c>
      <c r="E107" s="202"/>
      <c r="F107" s="205"/>
      <c r="G107" s="202"/>
      <c r="H107" s="205"/>
      <c r="I107" s="202"/>
      <c r="J107" s="205"/>
      <c r="K107" s="202"/>
      <c r="L107" s="205"/>
      <c r="M107" s="202"/>
      <c r="N107" s="205"/>
      <c r="O107" s="184"/>
      <c r="P107" s="187"/>
      <c r="Q107" s="21" t="s">
        <v>9</v>
      </c>
      <c r="R107" s="22" t="str">
        <f>R103</f>
        <v>WALSM1</v>
      </c>
      <c r="S107" s="19" t="str">
        <f>VLOOKUP(R107,players,4)</f>
        <v>Lauren Stacey (160)</v>
      </c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  <c r="AG107" s="172"/>
    </row>
    <row r="108" spans="1:33" ht="12.75" customHeight="1" x14ac:dyDescent="0.2">
      <c r="A108" s="210"/>
      <c r="B108" s="200"/>
      <c r="C108" s="210"/>
      <c r="D108" s="200"/>
      <c r="E108" s="203"/>
      <c r="F108" s="206"/>
      <c r="G108" s="203"/>
      <c r="H108" s="206"/>
      <c r="I108" s="203"/>
      <c r="J108" s="206"/>
      <c r="K108" s="203"/>
      <c r="L108" s="206"/>
      <c r="M108" s="203"/>
      <c r="N108" s="206"/>
      <c r="O108" s="185"/>
      <c r="P108" s="188"/>
      <c r="Q108" s="21" t="s">
        <v>6</v>
      </c>
      <c r="R108" s="22" t="str">
        <f>R102</f>
        <v>WALSM2</v>
      </c>
      <c r="S108" s="19" t="str">
        <f>VLOOKUP(R108,players,4)</f>
        <v>Lauren Stacey (160)</v>
      </c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  <c r="AG108" s="172"/>
    </row>
    <row r="109" spans="1:33" ht="12.75" customHeight="1" x14ac:dyDescent="0.2">
      <c r="A109" s="195" t="s">
        <v>7</v>
      </c>
      <c r="B109" s="198" t="str">
        <f>B99</f>
        <v>Sam Bailey (101)</v>
      </c>
      <c r="C109" s="195" t="s">
        <v>6</v>
      </c>
      <c r="D109" s="198" t="str">
        <f>S103</f>
        <v>Lauren Stacey (160)</v>
      </c>
      <c r="E109" s="201"/>
      <c r="F109" s="204"/>
      <c r="G109" s="201"/>
      <c r="H109" s="204"/>
      <c r="I109" s="201"/>
      <c r="J109" s="204"/>
      <c r="K109" s="201"/>
      <c r="L109" s="204"/>
      <c r="M109" s="201"/>
      <c r="N109" s="204"/>
      <c r="O109" s="183">
        <f>AD109</f>
        <v>0</v>
      </c>
      <c r="P109" s="186">
        <f>AE109</f>
        <v>0</v>
      </c>
      <c r="T109" s="172">
        <f>IF(E109&gt;F109,1,0)</f>
        <v>0</v>
      </c>
      <c r="U109" s="172">
        <f>IF(F109&gt;E109,1,0)</f>
        <v>0</v>
      </c>
      <c r="V109" s="172">
        <f>IF(G109&gt;H109,1,0)</f>
        <v>0</v>
      </c>
      <c r="W109" s="172">
        <f>IF(H109&gt;G109,1,0)</f>
        <v>0</v>
      </c>
      <c r="X109" s="172">
        <f>IF(I109&gt;J109,1,0)</f>
        <v>0</v>
      </c>
      <c r="Y109" s="172">
        <f>IF(J109&gt;I109,1,0)</f>
        <v>0</v>
      </c>
      <c r="Z109" s="172">
        <f>IF(K109&gt;L109,1,0)</f>
        <v>0</v>
      </c>
      <c r="AA109" s="172">
        <f>IF(L109&gt;K109,1,0)</f>
        <v>0</v>
      </c>
      <c r="AB109" s="172">
        <f>IF(M109&gt;N109,1,0)</f>
        <v>0</v>
      </c>
      <c r="AC109" s="172">
        <f>IF(N109&gt;M109,1,0)</f>
        <v>0</v>
      </c>
      <c r="AD109" s="172">
        <f>T109+V109+X109+Z109+AB109</f>
        <v>0</v>
      </c>
      <c r="AE109" s="172">
        <f>U109+W109+Y109+AA109+AC109</f>
        <v>0</v>
      </c>
      <c r="AF109" s="172">
        <f>IF(AD109&gt;AE109,1,0)</f>
        <v>0</v>
      </c>
      <c r="AG109" s="172">
        <f>IF(AE109&gt;AD109,1,0)</f>
        <v>0</v>
      </c>
    </row>
    <row r="110" spans="1:33" ht="12.75" customHeight="1" x14ac:dyDescent="0.2">
      <c r="A110" s="196"/>
      <c r="B110" s="199"/>
      <c r="C110" s="196"/>
      <c r="D110" s="199"/>
      <c r="E110" s="202"/>
      <c r="F110" s="205"/>
      <c r="G110" s="202"/>
      <c r="H110" s="205"/>
      <c r="I110" s="202"/>
      <c r="J110" s="205"/>
      <c r="K110" s="202"/>
      <c r="L110" s="205"/>
      <c r="M110" s="202"/>
      <c r="N110" s="205"/>
      <c r="O110" s="184"/>
      <c r="P110" s="187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172"/>
      <c r="AG110" s="172"/>
    </row>
    <row r="111" spans="1:33" ht="12.75" customHeight="1" x14ac:dyDescent="0.2">
      <c r="A111" s="197"/>
      <c r="B111" s="200"/>
      <c r="C111" s="197"/>
      <c r="D111" s="200"/>
      <c r="E111" s="203"/>
      <c r="F111" s="206"/>
      <c r="G111" s="203"/>
      <c r="H111" s="206"/>
      <c r="I111" s="203"/>
      <c r="J111" s="206"/>
      <c r="K111" s="203"/>
      <c r="L111" s="206"/>
      <c r="M111" s="203"/>
      <c r="N111" s="206"/>
      <c r="O111" s="185"/>
      <c r="P111" s="188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2"/>
      <c r="AG111" s="172"/>
    </row>
    <row r="112" spans="1:33" ht="12.75" customHeight="1" x14ac:dyDescent="0.2">
      <c r="A112" s="195" t="s">
        <v>8</v>
      </c>
      <c r="B112" s="198" t="str">
        <f>B102</f>
        <v>Sean Drewry (102)</v>
      </c>
      <c r="C112" s="195" t="s">
        <v>9</v>
      </c>
      <c r="D112" s="198" t="str">
        <f>S102</f>
        <v>Lauren Stacey (160)</v>
      </c>
      <c r="E112" s="201"/>
      <c r="F112" s="204"/>
      <c r="G112" s="201"/>
      <c r="H112" s="204"/>
      <c r="I112" s="201"/>
      <c r="J112" s="204"/>
      <c r="K112" s="201"/>
      <c r="L112" s="204"/>
      <c r="M112" s="201"/>
      <c r="N112" s="204"/>
      <c r="O112" s="183">
        <f>AD112</f>
        <v>0</v>
      </c>
      <c r="P112" s="186">
        <f>AE112</f>
        <v>0</v>
      </c>
      <c r="T112" s="172">
        <f>IF(E112&gt;F112,1,0)</f>
        <v>0</v>
      </c>
      <c r="U112" s="172">
        <f>IF(F112&gt;E112,1,0)</f>
        <v>0</v>
      </c>
      <c r="V112" s="172">
        <f>IF(G112&gt;H112,1,0)</f>
        <v>0</v>
      </c>
      <c r="W112" s="172">
        <f>IF(H112&gt;G112,1,0)</f>
        <v>0</v>
      </c>
      <c r="X112" s="172">
        <f>IF(I112&gt;J112,1,0)</f>
        <v>0</v>
      </c>
      <c r="Y112" s="172">
        <f>IF(J112&gt;I112,1,0)</f>
        <v>0</v>
      </c>
      <c r="Z112" s="172">
        <f>IF(K112&gt;L112,1,0)</f>
        <v>0</v>
      </c>
      <c r="AA112" s="172">
        <f>IF(L112&gt;K112,1,0)</f>
        <v>0</v>
      </c>
      <c r="AB112" s="172">
        <f>IF(M112&gt;N112,1,0)</f>
        <v>0</v>
      </c>
      <c r="AC112" s="172">
        <f>IF(N112&gt;M112,1,0)</f>
        <v>0</v>
      </c>
      <c r="AD112" s="172">
        <f>T112+V112+X112+Z112+AB112</f>
        <v>0</v>
      </c>
      <c r="AE112" s="172">
        <f>U112+W112+Y112+AA112+AC112</f>
        <v>0</v>
      </c>
      <c r="AF112" s="172">
        <f>IF(AD112&gt;AE112,1,0)</f>
        <v>0</v>
      </c>
      <c r="AG112" s="172">
        <f>IF(AE112&gt;AD112,1,0)</f>
        <v>0</v>
      </c>
    </row>
    <row r="113" spans="1:33" ht="12.75" customHeight="1" x14ac:dyDescent="0.2">
      <c r="A113" s="196"/>
      <c r="B113" s="199"/>
      <c r="C113" s="196"/>
      <c r="D113" s="199"/>
      <c r="E113" s="202"/>
      <c r="F113" s="205"/>
      <c r="G113" s="202"/>
      <c r="H113" s="205"/>
      <c r="I113" s="202"/>
      <c r="J113" s="205"/>
      <c r="K113" s="202"/>
      <c r="L113" s="205"/>
      <c r="M113" s="202"/>
      <c r="N113" s="205"/>
      <c r="O113" s="184"/>
      <c r="P113" s="187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</row>
    <row r="114" spans="1:33" ht="12.75" customHeight="1" x14ac:dyDescent="0.2">
      <c r="A114" s="197"/>
      <c r="B114" s="200"/>
      <c r="C114" s="197"/>
      <c r="D114" s="200"/>
      <c r="E114" s="203"/>
      <c r="F114" s="206"/>
      <c r="G114" s="203"/>
      <c r="H114" s="206"/>
      <c r="I114" s="203"/>
      <c r="J114" s="206"/>
      <c r="K114" s="203"/>
      <c r="L114" s="206"/>
      <c r="M114" s="203"/>
      <c r="N114" s="206"/>
      <c r="O114" s="185"/>
      <c r="P114" s="188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</row>
    <row r="115" spans="1:33" ht="12.75" customHeight="1" x14ac:dyDescent="0.2">
      <c r="A115" s="173" t="s">
        <v>11</v>
      </c>
      <c r="B115" s="174"/>
      <c r="C115" s="175"/>
      <c r="D115" s="173" t="s">
        <v>12</v>
      </c>
      <c r="E115" s="174"/>
      <c r="F115" s="175"/>
      <c r="G115" s="182" t="s">
        <v>35</v>
      </c>
      <c r="H115" s="174"/>
      <c r="I115" s="174"/>
      <c r="J115" s="174"/>
      <c r="K115" s="174"/>
      <c r="L115" s="174"/>
      <c r="M115" s="174"/>
      <c r="N115" s="175"/>
      <c r="O115" s="183">
        <f>AF115</f>
        <v>0</v>
      </c>
      <c r="P115" s="186">
        <f>AG115</f>
        <v>0</v>
      </c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172">
        <f>SUM(AF99:AF114)</f>
        <v>0</v>
      </c>
      <c r="AG115" s="172">
        <f>SUM(AG99:AG114)</f>
        <v>0</v>
      </c>
    </row>
    <row r="116" spans="1:33" ht="12.75" customHeight="1" x14ac:dyDescent="0.2">
      <c r="A116" s="176"/>
      <c r="B116" s="177"/>
      <c r="C116" s="178"/>
      <c r="D116" s="176"/>
      <c r="E116" s="177"/>
      <c r="F116" s="178"/>
      <c r="G116" s="176"/>
      <c r="H116" s="177"/>
      <c r="I116" s="177"/>
      <c r="J116" s="177"/>
      <c r="K116" s="177"/>
      <c r="L116" s="177"/>
      <c r="M116" s="177"/>
      <c r="N116" s="178"/>
      <c r="O116" s="184"/>
      <c r="P116" s="187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172"/>
      <c r="AG116" s="172"/>
    </row>
    <row r="117" spans="1:33" ht="12.75" customHeight="1" x14ac:dyDescent="0.2">
      <c r="A117" s="176"/>
      <c r="B117" s="177"/>
      <c r="C117" s="178"/>
      <c r="D117" s="176"/>
      <c r="E117" s="177"/>
      <c r="F117" s="178"/>
      <c r="G117" s="176"/>
      <c r="H117" s="177"/>
      <c r="I117" s="177"/>
      <c r="J117" s="177"/>
      <c r="K117" s="177"/>
      <c r="L117" s="177"/>
      <c r="M117" s="177"/>
      <c r="N117" s="178"/>
      <c r="O117" s="185"/>
      <c r="P117" s="188"/>
    </row>
    <row r="118" spans="1:33" ht="12.75" customHeight="1" x14ac:dyDescent="0.2">
      <c r="A118" s="176"/>
      <c r="B118" s="177"/>
      <c r="C118" s="178"/>
      <c r="D118" s="176"/>
      <c r="E118" s="177"/>
      <c r="F118" s="178"/>
      <c r="G118" s="176"/>
      <c r="H118" s="177"/>
      <c r="I118" s="177"/>
      <c r="J118" s="177"/>
      <c r="K118" s="177"/>
      <c r="L118" s="177"/>
      <c r="M118" s="177"/>
      <c r="N118" s="178"/>
      <c r="O118" s="189"/>
      <c r="P118" s="190"/>
    </row>
    <row r="119" spans="1:33" ht="12.75" customHeight="1" x14ac:dyDescent="0.2">
      <c r="A119" s="176"/>
      <c r="B119" s="177"/>
      <c r="C119" s="178"/>
      <c r="D119" s="176"/>
      <c r="E119" s="177"/>
      <c r="F119" s="178"/>
      <c r="G119" s="176"/>
      <c r="H119" s="177"/>
      <c r="I119" s="177"/>
      <c r="J119" s="177"/>
      <c r="K119" s="177"/>
      <c r="L119" s="177"/>
      <c r="M119" s="177"/>
      <c r="N119" s="178"/>
      <c r="O119" s="191"/>
      <c r="P119" s="192"/>
    </row>
    <row r="120" spans="1:33" ht="12.75" customHeight="1" x14ac:dyDescent="0.2">
      <c r="A120" s="179"/>
      <c r="B120" s="180"/>
      <c r="C120" s="181"/>
      <c r="D120" s="179"/>
      <c r="E120" s="180"/>
      <c r="F120" s="181"/>
      <c r="G120" s="179"/>
      <c r="H120" s="180"/>
      <c r="I120" s="180"/>
      <c r="J120" s="180"/>
      <c r="K120" s="180"/>
      <c r="L120" s="180"/>
      <c r="M120" s="180"/>
      <c r="N120" s="181"/>
      <c r="O120" s="193"/>
      <c r="P120" s="194"/>
    </row>
    <row r="121" spans="1:33" ht="12.75" customHeight="1" x14ac:dyDescent="0.2">
      <c r="A121" s="163" t="s">
        <v>29</v>
      </c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5"/>
    </row>
    <row r="122" spans="1:33" ht="12.75" customHeight="1" x14ac:dyDescent="0.2">
      <c r="A122" s="166"/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8"/>
    </row>
    <row r="123" spans="1:33" ht="12.75" customHeight="1" x14ac:dyDescent="0.2">
      <c r="A123" s="169"/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1"/>
    </row>
    <row r="124" spans="1:33" x14ac:dyDescent="0.2">
      <c r="A124" s="220" t="str">
        <f>A1</f>
        <v>ISLE OF MAN TABLE TENNIS ASSOCIATION</v>
      </c>
      <c r="B124" s="221"/>
      <c r="C124" s="221"/>
      <c r="D124" s="221"/>
      <c r="E124" s="221"/>
      <c r="F124" s="221"/>
      <c r="G124" s="221"/>
      <c r="H124" s="221"/>
      <c r="I124" s="221"/>
      <c r="J124" s="221"/>
      <c r="K124" s="221"/>
      <c r="L124" s="221"/>
      <c r="M124" s="221"/>
      <c r="N124" s="221"/>
      <c r="O124" s="221"/>
      <c r="P124" s="222"/>
    </row>
    <row r="125" spans="1:33" x14ac:dyDescent="0.2">
      <c r="A125" s="223"/>
      <c r="B125" s="224"/>
      <c r="C125" s="224"/>
      <c r="D125" s="224"/>
      <c r="E125" s="224"/>
      <c r="F125" s="224"/>
      <c r="G125" s="224"/>
      <c r="H125" s="224"/>
      <c r="I125" s="224"/>
      <c r="J125" s="224"/>
      <c r="K125" s="224"/>
      <c r="L125" s="224"/>
      <c r="M125" s="224"/>
      <c r="N125" s="224"/>
      <c r="O125" s="224"/>
      <c r="P125" s="225"/>
    </row>
    <row r="126" spans="1:33" x14ac:dyDescent="0.2">
      <c r="A126" s="223"/>
      <c r="B126" s="224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4"/>
      <c r="N126" s="224"/>
      <c r="O126" s="224"/>
      <c r="P126" s="225"/>
    </row>
    <row r="127" spans="1:33" x14ac:dyDescent="0.2">
      <c r="A127" s="226" t="str">
        <f>A4</f>
        <v>HOME COUNTRIES INTERNATIONAL CHAMPIONSHIP - MEN TEAM</v>
      </c>
      <c r="B127" s="227"/>
      <c r="C127" s="227"/>
      <c r="D127" s="227"/>
      <c r="E127" s="227"/>
      <c r="F127" s="227"/>
      <c r="G127" s="227"/>
      <c r="H127" s="227"/>
      <c r="I127" s="227"/>
      <c r="J127" s="227"/>
      <c r="K127" s="227"/>
      <c r="L127" s="227"/>
      <c r="M127" s="227"/>
      <c r="N127" s="227"/>
      <c r="O127" s="227"/>
      <c r="P127" s="228"/>
    </row>
    <row r="128" spans="1:33" x14ac:dyDescent="0.2">
      <c r="A128" s="226"/>
      <c r="B128" s="227"/>
      <c r="C128" s="227"/>
      <c r="D128" s="227"/>
      <c r="E128" s="227"/>
      <c r="F128" s="227"/>
      <c r="G128" s="227"/>
      <c r="H128" s="227"/>
      <c r="I128" s="227"/>
      <c r="J128" s="227"/>
      <c r="K128" s="227"/>
      <c r="L128" s="227"/>
      <c r="M128" s="227"/>
      <c r="N128" s="227"/>
      <c r="O128" s="227"/>
      <c r="P128" s="228"/>
    </row>
    <row r="129" spans="1:33" x14ac:dyDescent="0.2">
      <c r="A129" s="229"/>
      <c r="B129" s="230"/>
      <c r="C129" s="230"/>
      <c r="D129" s="230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  <c r="O129" s="230"/>
      <c r="P129" s="231"/>
    </row>
    <row r="130" spans="1:33" ht="20.25" x14ac:dyDescent="0.2">
      <c r="A130" s="232" t="s">
        <v>27</v>
      </c>
      <c r="B130" s="233"/>
      <c r="C130" s="232" t="s">
        <v>28</v>
      </c>
      <c r="D130" s="236"/>
      <c r="E130" s="15"/>
      <c r="F130" s="15"/>
      <c r="G130" s="239" t="s">
        <v>24</v>
      </c>
      <c r="H130" s="239"/>
      <c r="I130" s="241" t="str">
        <f>I7</f>
        <v>Friday 8th November 2019</v>
      </c>
      <c r="J130" s="242"/>
      <c r="K130" s="242"/>
      <c r="L130" s="242"/>
      <c r="M130" s="242"/>
      <c r="N130" s="242"/>
      <c r="O130" s="242"/>
      <c r="P130" s="16"/>
    </row>
    <row r="131" spans="1:33" x14ac:dyDescent="0.2">
      <c r="A131" s="234"/>
      <c r="B131" s="235"/>
      <c r="C131" s="237"/>
      <c r="D131" s="238"/>
      <c r="E131" s="17"/>
      <c r="F131" s="17"/>
      <c r="G131" s="240"/>
      <c r="H131" s="240"/>
      <c r="I131" s="243"/>
      <c r="J131" s="243"/>
      <c r="K131" s="243"/>
      <c r="L131" s="243"/>
      <c r="M131" s="243"/>
      <c r="N131" s="243"/>
      <c r="O131" s="243"/>
      <c r="P131" s="18"/>
    </row>
    <row r="132" spans="1:33" x14ac:dyDescent="0.2">
      <c r="A132" s="244" t="str">
        <f>Schedule!D8</f>
        <v>ENGLAND</v>
      </c>
      <c r="B132" s="245"/>
      <c r="C132" s="244" t="str">
        <f>Schedule!F8</f>
        <v>GUERNSEY</v>
      </c>
      <c r="D132" s="250"/>
      <c r="E132" s="17"/>
      <c r="F132" s="17"/>
      <c r="G132" s="240" t="s">
        <v>25</v>
      </c>
      <c r="H132" s="240"/>
      <c r="I132" s="243">
        <f>Schedule!A8</f>
        <v>16</v>
      </c>
      <c r="J132" s="243"/>
      <c r="K132" s="243"/>
      <c r="L132" s="243"/>
      <c r="M132" s="243"/>
      <c r="N132" s="243"/>
      <c r="O132" s="243"/>
      <c r="P132" s="18"/>
    </row>
    <row r="133" spans="1:33" x14ac:dyDescent="0.2">
      <c r="A133" s="246"/>
      <c r="B133" s="247"/>
      <c r="C133" s="251"/>
      <c r="D133" s="252"/>
      <c r="E133" s="17"/>
      <c r="F133" s="17"/>
      <c r="G133" s="240"/>
      <c r="H133" s="240"/>
      <c r="I133" s="243"/>
      <c r="J133" s="243"/>
      <c r="K133" s="243"/>
      <c r="L133" s="243"/>
      <c r="M133" s="243"/>
      <c r="N133" s="243"/>
      <c r="O133" s="243"/>
      <c r="P133" s="18"/>
    </row>
    <row r="134" spans="1:33" x14ac:dyDescent="0.2">
      <c r="A134" s="246"/>
      <c r="B134" s="247"/>
      <c r="C134" s="251"/>
      <c r="D134" s="252"/>
      <c r="E134" s="17"/>
      <c r="F134" s="17"/>
      <c r="G134" s="240" t="s">
        <v>26</v>
      </c>
      <c r="H134" s="240"/>
      <c r="I134" s="255">
        <f>I11</f>
        <v>0.47916666666666669</v>
      </c>
      <c r="J134" s="255"/>
      <c r="K134" s="255"/>
      <c r="L134" s="255"/>
      <c r="M134" s="255"/>
      <c r="N134" s="255"/>
      <c r="O134" s="255"/>
      <c r="P134" s="18"/>
    </row>
    <row r="135" spans="1:33" x14ac:dyDescent="0.2">
      <c r="A135" s="246"/>
      <c r="B135" s="247"/>
      <c r="C135" s="251"/>
      <c r="D135" s="252"/>
      <c r="E135" s="17"/>
      <c r="F135" s="17"/>
      <c r="G135" s="240"/>
      <c r="H135" s="240"/>
      <c r="I135" s="255"/>
      <c r="J135" s="255"/>
      <c r="K135" s="255"/>
      <c r="L135" s="255"/>
      <c r="M135" s="255"/>
      <c r="N135" s="255"/>
      <c r="O135" s="255"/>
      <c r="P135" s="18"/>
    </row>
    <row r="136" spans="1:33" x14ac:dyDescent="0.2">
      <c r="A136" s="246"/>
      <c r="B136" s="247"/>
      <c r="C136" s="251"/>
      <c r="D136" s="252"/>
      <c r="E136" s="17"/>
      <c r="F136" s="17"/>
      <c r="G136" s="256" t="s">
        <v>30</v>
      </c>
      <c r="H136" s="256"/>
      <c r="I136" s="243" t="str">
        <f>I13</f>
        <v>Session 1</v>
      </c>
      <c r="J136" s="243"/>
      <c r="K136" s="243"/>
      <c r="L136" s="243"/>
      <c r="M136" s="243"/>
      <c r="N136" s="243"/>
      <c r="O136" s="243"/>
      <c r="P136" s="18"/>
    </row>
    <row r="137" spans="1:33" x14ac:dyDescent="0.2">
      <c r="A137" s="248"/>
      <c r="B137" s="249"/>
      <c r="C137" s="253"/>
      <c r="D137" s="254"/>
      <c r="E137" s="17"/>
      <c r="F137" s="17"/>
      <c r="G137" s="257"/>
      <c r="H137" s="257"/>
      <c r="I137" s="257"/>
      <c r="J137" s="257"/>
      <c r="K137" s="257"/>
      <c r="L137" s="257"/>
      <c r="M137" s="257"/>
      <c r="N137" s="257"/>
      <c r="O137" s="257"/>
      <c r="P137" s="18"/>
    </row>
    <row r="138" spans="1:33" x14ac:dyDescent="0.2">
      <c r="A138" s="215" t="s">
        <v>14</v>
      </c>
      <c r="B138" s="216"/>
      <c r="C138" s="215" t="s">
        <v>13</v>
      </c>
      <c r="D138" s="216"/>
      <c r="E138" s="219" t="s">
        <v>0</v>
      </c>
      <c r="F138" s="216"/>
      <c r="G138" s="219" t="s">
        <v>1</v>
      </c>
      <c r="H138" s="216"/>
      <c r="I138" s="219" t="s">
        <v>2</v>
      </c>
      <c r="J138" s="216"/>
      <c r="K138" s="219" t="s">
        <v>3</v>
      </c>
      <c r="L138" s="216"/>
      <c r="M138" s="219" t="s">
        <v>4</v>
      </c>
      <c r="N138" s="216"/>
      <c r="O138" s="219" t="s">
        <v>5</v>
      </c>
      <c r="P138" s="216"/>
      <c r="T138" s="172">
        <v>1</v>
      </c>
      <c r="U138" s="172"/>
      <c r="V138" s="172">
        <v>2</v>
      </c>
      <c r="W138" s="172"/>
      <c r="X138" s="172">
        <v>3</v>
      </c>
      <c r="Y138" s="172"/>
      <c r="Z138" s="172">
        <v>4</v>
      </c>
      <c r="AA138" s="172"/>
      <c r="AB138" s="172">
        <v>5</v>
      </c>
      <c r="AC138" s="172"/>
      <c r="AD138" s="212" t="s">
        <v>53</v>
      </c>
      <c r="AE138" s="172"/>
      <c r="AF138" s="213" t="s">
        <v>52</v>
      </c>
      <c r="AG138" s="214"/>
    </row>
    <row r="139" spans="1:33" x14ac:dyDescent="0.2">
      <c r="A139" s="217"/>
      <c r="B139" s="218"/>
      <c r="C139" s="217"/>
      <c r="D139" s="218"/>
      <c r="E139" s="217"/>
      <c r="F139" s="218"/>
      <c r="G139" s="217"/>
      <c r="H139" s="218"/>
      <c r="I139" s="217"/>
      <c r="J139" s="218"/>
      <c r="K139" s="217"/>
      <c r="L139" s="218"/>
      <c r="M139" s="217"/>
      <c r="N139" s="218"/>
      <c r="O139" s="217"/>
      <c r="P139" s="218"/>
      <c r="T139" s="20" t="s">
        <v>20</v>
      </c>
      <c r="U139" s="20" t="s">
        <v>7</v>
      </c>
      <c r="V139" s="20" t="s">
        <v>20</v>
      </c>
      <c r="W139" s="20" t="s">
        <v>7</v>
      </c>
      <c r="X139" s="20" t="s">
        <v>20</v>
      </c>
      <c r="Y139" s="20" t="s">
        <v>7</v>
      </c>
      <c r="Z139" s="20" t="s">
        <v>20</v>
      </c>
      <c r="AA139" s="20" t="s">
        <v>7</v>
      </c>
      <c r="AB139" s="20" t="s">
        <v>20</v>
      </c>
      <c r="AC139" s="20" t="s">
        <v>7</v>
      </c>
      <c r="AD139" s="20" t="s">
        <v>20</v>
      </c>
      <c r="AE139" s="20" t="s">
        <v>7</v>
      </c>
      <c r="AF139" s="20" t="s">
        <v>20</v>
      </c>
      <c r="AG139" s="20" t="s">
        <v>7</v>
      </c>
    </row>
    <row r="140" spans="1:33" x14ac:dyDescent="0.2">
      <c r="A140" s="195" t="s">
        <v>7</v>
      </c>
      <c r="B140" s="198" t="str">
        <f>S140</f>
        <v>Shayan Siraj (113)</v>
      </c>
      <c r="C140" s="195" t="s">
        <v>9</v>
      </c>
      <c r="D140" s="198" t="str">
        <f>S143</f>
        <v>Lawrence Stacey (166)</v>
      </c>
      <c r="E140" s="201"/>
      <c r="F140" s="204"/>
      <c r="G140" s="201"/>
      <c r="H140" s="204"/>
      <c r="I140" s="201"/>
      <c r="J140" s="204"/>
      <c r="K140" s="201"/>
      <c r="L140" s="204"/>
      <c r="M140" s="201"/>
      <c r="N140" s="204"/>
      <c r="O140" s="183">
        <f>AD140</f>
        <v>0</v>
      </c>
      <c r="P140" s="186">
        <f>AE140</f>
        <v>0</v>
      </c>
      <c r="Q140" s="21" t="s">
        <v>7</v>
      </c>
      <c r="R140" s="22" t="str">
        <f>VLOOKUP(A132,teamdata,2)</f>
        <v>ENGSM1</v>
      </c>
      <c r="S140" s="19" t="str">
        <f>VLOOKUP(R140,players,4)</f>
        <v>Shayan Siraj (113)</v>
      </c>
      <c r="T140" s="172">
        <f>IF(E140&gt;F140,1,0)</f>
        <v>0</v>
      </c>
      <c r="U140" s="172">
        <f>IF(F140&gt;E140,1,0)</f>
        <v>0</v>
      </c>
      <c r="V140" s="172">
        <f>IF(G140&gt;H140,1,0)</f>
        <v>0</v>
      </c>
      <c r="W140" s="172">
        <f>IF(H140&gt;G140,1,0)</f>
        <v>0</v>
      </c>
      <c r="X140" s="172">
        <f>IF(I140&gt;J140,1,0)</f>
        <v>0</v>
      </c>
      <c r="Y140" s="172">
        <f>IF(J140&gt;I140,1,0)</f>
        <v>0</v>
      </c>
      <c r="Z140" s="172">
        <f>IF(K140&gt;L140,1,0)</f>
        <v>0</v>
      </c>
      <c r="AA140" s="172">
        <f>IF(L140&gt;K140,1,0)</f>
        <v>0</v>
      </c>
      <c r="AB140" s="172">
        <f>IF(M140&gt;N140,1,0)</f>
        <v>0</v>
      </c>
      <c r="AC140" s="172">
        <f>IF(N140&gt;M140,1,0)</f>
        <v>0</v>
      </c>
      <c r="AD140" s="172">
        <f>T140+V140+X140+Z140+AB140</f>
        <v>0</v>
      </c>
      <c r="AE140" s="172">
        <f>U140+W140+Y140+AA140+AC140</f>
        <v>0</v>
      </c>
      <c r="AF140" s="172">
        <f>IF(AD140&gt;AE140,1,0)</f>
        <v>0</v>
      </c>
      <c r="AG140" s="172">
        <f>IF(AE140&gt;AD140,1,0)</f>
        <v>0</v>
      </c>
    </row>
    <row r="141" spans="1:33" x14ac:dyDescent="0.2">
      <c r="A141" s="196"/>
      <c r="B141" s="199"/>
      <c r="C141" s="196"/>
      <c r="D141" s="199"/>
      <c r="E141" s="202"/>
      <c r="F141" s="205"/>
      <c r="G141" s="202"/>
      <c r="H141" s="205"/>
      <c r="I141" s="202"/>
      <c r="J141" s="205"/>
      <c r="K141" s="202"/>
      <c r="L141" s="205"/>
      <c r="M141" s="202"/>
      <c r="N141" s="205"/>
      <c r="O141" s="184"/>
      <c r="P141" s="187"/>
      <c r="Q141" s="21" t="s">
        <v>8</v>
      </c>
      <c r="R141" s="22" t="str">
        <f>VLOOKUP(A132,teamdata,3)</f>
        <v>ENGSM2</v>
      </c>
      <c r="S141" s="19" t="str">
        <f>VLOOKUP(R141,players,4)</f>
        <v>Erthan Walsh (114)</v>
      </c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  <c r="AD141" s="172"/>
      <c r="AE141" s="172"/>
      <c r="AF141" s="172"/>
      <c r="AG141" s="172"/>
    </row>
    <row r="142" spans="1:33" x14ac:dyDescent="0.2">
      <c r="A142" s="197"/>
      <c r="B142" s="200"/>
      <c r="C142" s="197"/>
      <c r="D142" s="200"/>
      <c r="E142" s="203"/>
      <c r="F142" s="206"/>
      <c r="G142" s="203"/>
      <c r="H142" s="206"/>
      <c r="I142" s="203"/>
      <c r="J142" s="206"/>
      <c r="K142" s="203"/>
      <c r="L142" s="206"/>
      <c r="M142" s="203"/>
      <c r="N142" s="206"/>
      <c r="O142" s="185"/>
      <c r="P142" s="188"/>
      <c r="Q142" s="23"/>
      <c r="R142" s="22"/>
      <c r="S142" s="19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  <c r="AF142" s="172"/>
      <c r="AG142" s="172"/>
    </row>
    <row r="143" spans="1:33" x14ac:dyDescent="0.2">
      <c r="A143" s="195" t="s">
        <v>8</v>
      </c>
      <c r="B143" s="198" t="str">
        <f>S141</f>
        <v>Erthan Walsh (114)</v>
      </c>
      <c r="C143" s="195" t="s">
        <v>6</v>
      </c>
      <c r="D143" s="198" t="str">
        <f>S144</f>
        <v>Garry Dodd (165)</v>
      </c>
      <c r="E143" s="201"/>
      <c r="F143" s="204"/>
      <c r="G143" s="201"/>
      <c r="H143" s="204"/>
      <c r="I143" s="201"/>
      <c r="J143" s="204"/>
      <c r="K143" s="201"/>
      <c r="L143" s="204"/>
      <c r="M143" s="201"/>
      <c r="N143" s="204"/>
      <c r="O143" s="183">
        <f>AD143</f>
        <v>0</v>
      </c>
      <c r="P143" s="186">
        <f>AE143</f>
        <v>0</v>
      </c>
      <c r="Q143" s="24" t="s">
        <v>9</v>
      </c>
      <c r="R143" s="22" t="str">
        <f>VLOOKUP(C132,teamdata,3)</f>
        <v>GSYSM2</v>
      </c>
      <c r="S143" s="19" t="str">
        <f>VLOOKUP(R143,players,4)</f>
        <v>Lawrence Stacey (166)</v>
      </c>
      <c r="T143" s="172">
        <f>IF(E143&gt;F143,1,0)</f>
        <v>0</v>
      </c>
      <c r="U143" s="172">
        <f>IF(F143&gt;E143,1,0)</f>
        <v>0</v>
      </c>
      <c r="V143" s="172">
        <f>IF(G143&gt;H143,1,0)</f>
        <v>0</v>
      </c>
      <c r="W143" s="172">
        <f>IF(H143&gt;G143,1,0)</f>
        <v>0</v>
      </c>
      <c r="X143" s="172">
        <f>IF(I143&gt;J143,1,0)</f>
        <v>0</v>
      </c>
      <c r="Y143" s="172">
        <f>IF(J143&gt;I143,1,0)</f>
        <v>0</v>
      </c>
      <c r="Z143" s="172">
        <f>IF(K143&gt;L143,1,0)</f>
        <v>0</v>
      </c>
      <c r="AA143" s="172">
        <f>IF(L143&gt;K143,1,0)</f>
        <v>0</v>
      </c>
      <c r="AB143" s="172">
        <f>IF(M143&gt;N143,1,0)</f>
        <v>0</v>
      </c>
      <c r="AC143" s="172">
        <f>IF(N143&gt;M143,1,0)</f>
        <v>0</v>
      </c>
      <c r="AD143" s="172">
        <f>T143+V143+X143+Z143+AB143</f>
        <v>0</v>
      </c>
      <c r="AE143" s="172">
        <f>U143+W143+Y143+AA143+AC143</f>
        <v>0</v>
      </c>
      <c r="AF143" s="172">
        <f>IF(AD143&gt;AE143,1,0)</f>
        <v>0</v>
      </c>
      <c r="AG143" s="172">
        <f>IF(AE143&gt;AD143,1,0)</f>
        <v>0</v>
      </c>
    </row>
    <row r="144" spans="1:33" x14ac:dyDescent="0.2">
      <c r="A144" s="196"/>
      <c r="B144" s="199"/>
      <c r="C144" s="196"/>
      <c r="D144" s="199"/>
      <c r="E144" s="202"/>
      <c r="F144" s="205"/>
      <c r="G144" s="202"/>
      <c r="H144" s="205"/>
      <c r="I144" s="202"/>
      <c r="J144" s="205"/>
      <c r="K144" s="202"/>
      <c r="L144" s="205"/>
      <c r="M144" s="202"/>
      <c r="N144" s="205"/>
      <c r="O144" s="184"/>
      <c r="P144" s="187"/>
      <c r="Q144" s="21" t="s">
        <v>6</v>
      </c>
      <c r="R144" s="22" t="str">
        <f>VLOOKUP(C132,teamdata,2)</f>
        <v>GSYSM1</v>
      </c>
      <c r="S144" s="19" t="str">
        <f>VLOOKUP(R144,players,4)</f>
        <v>Garry Dodd (165)</v>
      </c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  <c r="AD144" s="172"/>
      <c r="AE144" s="172"/>
      <c r="AF144" s="172"/>
      <c r="AG144" s="172"/>
    </row>
    <row r="145" spans="1:33" x14ac:dyDescent="0.2">
      <c r="A145" s="197"/>
      <c r="B145" s="200"/>
      <c r="C145" s="197"/>
      <c r="D145" s="200"/>
      <c r="E145" s="203"/>
      <c r="F145" s="206"/>
      <c r="G145" s="203"/>
      <c r="H145" s="206"/>
      <c r="I145" s="203"/>
      <c r="J145" s="206"/>
      <c r="K145" s="203"/>
      <c r="L145" s="206"/>
      <c r="M145" s="203"/>
      <c r="N145" s="206"/>
      <c r="O145" s="185"/>
      <c r="P145" s="188"/>
      <c r="S145" s="19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72"/>
      <c r="AF145" s="172"/>
      <c r="AG145" s="172"/>
    </row>
    <row r="146" spans="1:33" x14ac:dyDescent="0.2">
      <c r="A146" s="207" t="s">
        <v>10</v>
      </c>
      <c r="B146" s="198" t="str">
        <f>S146</f>
        <v>Shayan Siraj (113)</v>
      </c>
      <c r="C146" s="211" t="s">
        <v>10</v>
      </c>
      <c r="D146" s="198" t="str">
        <f>S148</f>
        <v>Garry Dodd (165)</v>
      </c>
      <c r="E146" s="201"/>
      <c r="F146" s="204"/>
      <c r="G146" s="201"/>
      <c r="H146" s="204"/>
      <c r="I146" s="201"/>
      <c r="J146" s="204"/>
      <c r="K146" s="201"/>
      <c r="L146" s="204"/>
      <c r="M146" s="201"/>
      <c r="N146" s="204"/>
      <c r="O146" s="183">
        <f>AD146</f>
        <v>0</v>
      </c>
      <c r="P146" s="186">
        <f>AE146</f>
        <v>0</v>
      </c>
      <c r="Q146" s="21" t="s">
        <v>7</v>
      </c>
      <c r="R146" s="22" t="str">
        <f>R140</f>
        <v>ENGSM1</v>
      </c>
      <c r="S146" s="19" t="str">
        <f>VLOOKUP(R146,players,4)</f>
        <v>Shayan Siraj (113)</v>
      </c>
      <c r="T146" s="172">
        <f>IF(E146&gt;F146,1,0)</f>
        <v>0</v>
      </c>
      <c r="U146" s="172">
        <f>IF(F146&gt;E146,1,0)</f>
        <v>0</v>
      </c>
      <c r="V146" s="172">
        <f>IF(G146&gt;H146,1,0)</f>
        <v>0</v>
      </c>
      <c r="W146" s="172">
        <f>IF(H146&gt;G146,1,0)</f>
        <v>0</v>
      </c>
      <c r="X146" s="172">
        <f>IF(I146&gt;J146,1,0)</f>
        <v>0</v>
      </c>
      <c r="Y146" s="172">
        <f>IF(J146&gt;I146,1,0)</f>
        <v>0</v>
      </c>
      <c r="Z146" s="172">
        <f>IF(K146&gt;L146,1,0)</f>
        <v>0</v>
      </c>
      <c r="AA146" s="172">
        <f>IF(L146&gt;K146,1,0)</f>
        <v>0</v>
      </c>
      <c r="AB146" s="172">
        <f>IF(M146&gt;N146,1,0)</f>
        <v>0</v>
      </c>
      <c r="AC146" s="172">
        <f>IF(N146&gt;M146,1,0)</f>
        <v>0</v>
      </c>
      <c r="AD146" s="172">
        <f>T146+V146+X146+Z146+AB146</f>
        <v>0</v>
      </c>
      <c r="AE146" s="172">
        <f>U146+W146+Y146+AA146+AC146</f>
        <v>0</v>
      </c>
      <c r="AF146" s="172">
        <f>IF(AD146&gt;AE146,1,0)</f>
        <v>0</v>
      </c>
      <c r="AG146" s="172">
        <f>IF(AE146&gt;AD146,1,0)</f>
        <v>0</v>
      </c>
    </row>
    <row r="147" spans="1:33" x14ac:dyDescent="0.2">
      <c r="A147" s="208"/>
      <c r="B147" s="199"/>
      <c r="C147" s="209"/>
      <c r="D147" s="199"/>
      <c r="E147" s="202"/>
      <c r="F147" s="205"/>
      <c r="G147" s="202"/>
      <c r="H147" s="205"/>
      <c r="I147" s="202"/>
      <c r="J147" s="205"/>
      <c r="K147" s="202"/>
      <c r="L147" s="205"/>
      <c r="M147" s="202"/>
      <c r="N147" s="205"/>
      <c r="O147" s="184"/>
      <c r="P147" s="187"/>
      <c r="Q147" s="21" t="s">
        <v>8</v>
      </c>
      <c r="R147" s="22" t="str">
        <f>R141</f>
        <v>ENGSM2</v>
      </c>
      <c r="S147" s="19" t="str">
        <f>VLOOKUP(R147,players,4)</f>
        <v>Erthan Walsh (114)</v>
      </c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</row>
    <row r="148" spans="1:33" x14ac:dyDescent="0.2">
      <c r="A148" s="209"/>
      <c r="B148" s="199" t="str">
        <f>S147</f>
        <v>Erthan Walsh (114)</v>
      </c>
      <c r="C148" s="209"/>
      <c r="D148" s="199" t="str">
        <f>S149</f>
        <v>Lawrence Stacey (166)</v>
      </c>
      <c r="E148" s="202"/>
      <c r="F148" s="205"/>
      <c r="G148" s="202"/>
      <c r="H148" s="205"/>
      <c r="I148" s="202"/>
      <c r="J148" s="205"/>
      <c r="K148" s="202"/>
      <c r="L148" s="205"/>
      <c r="M148" s="202"/>
      <c r="N148" s="205"/>
      <c r="O148" s="184"/>
      <c r="P148" s="187"/>
      <c r="Q148" s="21" t="s">
        <v>9</v>
      </c>
      <c r="R148" s="22" t="str">
        <f>R144</f>
        <v>GSYSM1</v>
      </c>
      <c r="S148" s="19" t="str">
        <f>VLOOKUP(R148,players,4)</f>
        <v>Garry Dodd (165)</v>
      </c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  <c r="AF148" s="172"/>
      <c r="AG148" s="172"/>
    </row>
    <row r="149" spans="1:33" x14ac:dyDescent="0.2">
      <c r="A149" s="210"/>
      <c r="B149" s="200"/>
      <c r="C149" s="210"/>
      <c r="D149" s="200"/>
      <c r="E149" s="203"/>
      <c r="F149" s="206"/>
      <c r="G149" s="203"/>
      <c r="H149" s="206"/>
      <c r="I149" s="203"/>
      <c r="J149" s="206"/>
      <c r="K149" s="203"/>
      <c r="L149" s="206"/>
      <c r="M149" s="203"/>
      <c r="N149" s="206"/>
      <c r="O149" s="185"/>
      <c r="P149" s="188"/>
      <c r="Q149" s="21" t="s">
        <v>6</v>
      </c>
      <c r="R149" s="22" t="str">
        <f>R143</f>
        <v>GSYSM2</v>
      </c>
      <c r="S149" s="19" t="str">
        <f>VLOOKUP(R149,players,4)</f>
        <v>Lawrence Stacey (166)</v>
      </c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  <c r="AF149" s="172"/>
      <c r="AG149" s="172"/>
    </row>
    <row r="150" spans="1:33" x14ac:dyDescent="0.2">
      <c r="A150" s="195" t="s">
        <v>7</v>
      </c>
      <c r="B150" s="198" t="str">
        <f>B140</f>
        <v>Shayan Siraj (113)</v>
      </c>
      <c r="C150" s="195" t="s">
        <v>6</v>
      </c>
      <c r="D150" s="198" t="str">
        <f>S144</f>
        <v>Garry Dodd (165)</v>
      </c>
      <c r="E150" s="201"/>
      <c r="F150" s="204"/>
      <c r="G150" s="201"/>
      <c r="H150" s="204"/>
      <c r="I150" s="201"/>
      <c r="J150" s="204"/>
      <c r="K150" s="201"/>
      <c r="L150" s="204"/>
      <c r="M150" s="201"/>
      <c r="N150" s="204"/>
      <c r="O150" s="183">
        <f>AD150</f>
        <v>0</v>
      </c>
      <c r="P150" s="186">
        <f>AE150</f>
        <v>0</v>
      </c>
      <c r="T150" s="172">
        <f>IF(E150&gt;F150,1,0)</f>
        <v>0</v>
      </c>
      <c r="U150" s="172">
        <f>IF(F150&gt;E150,1,0)</f>
        <v>0</v>
      </c>
      <c r="V150" s="172">
        <f>IF(G150&gt;H150,1,0)</f>
        <v>0</v>
      </c>
      <c r="W150" s="172">
        <f>IF(H150&gt;G150,1,0)</f>
        <v>0</v>
      </c>
      <c r="X150" s="172">
        <f>IF(I150&gt;J150,1,0)</f>
        <v>0</v>
      </c>
      <c r="Y150" s="172">
        <f>IF(J150&gt;I150,1,0)</f>
        <v>0</v>
      </c>
      <c r="Z150" s="172">
        <f>IF(K150&gt;L150,1,0)</f>
        <v>0</v>
      </c>
      <c r="AA150" s="172">
        <f>IF(L150&gt;K150,1,0)</f>
        <v>0</v>
      </c>
      <c r="AB150" s="172">
        <f>IF(M150&gt;N150,1,0)</f>
        <v>0</v>
      </c>
      <c r="AC150" s="172">
        <f>IF(N150&gt;M150,1,0)</f>
        <v>0</v>
      </c>
      <c r="AD150" s="172">
        <f>T150+V150+X150+Z150+AB150</f>
        <v>0</v>
      </c>
      <c r="AE150" s="172">
        <f>U150+W150+Y150+AA150+AC150</f>
        <v>0</v>
      </c>
      <c r="AF150" s="172">
        <f>IF(AD150&gt;AE150,1,0)</f>
        <v>0</v>
      </c>
      <c r="AG150" s="172">
        <f>IF(AE150&gt;AD150,1,0)</f>
        <v>0</v>
      </c>
    </row>
    <row r="151" spans="1:33" x14ac:dyDescent="0.2">
      <c r="A151" s="196"/>
      <c r="B151" s="199"/>
      <c r="C151" s="196"/>
      <c r="D151" s="199"/>
      <c r="E151" s="202"/>
      <c r="F151" s="205"/>
      <c r="G151" s="202"/>
      <c r="H151" s="205"/>
      <c r="I151" s="202"/>
      <c r="J151" s="205"/>
      <c r="K151" s="202"/>
      <c r="L151" s="205"/>
      <c r="M151" s="202"/>
      <c r="N151" s="205"/>
      <c r="O151" s="184"/>
      <c r="P151" s="187"/>
      <c r="T151" s="172"/>
      <c r="U151" s="172"/>
      <c r="V151" s="172"/>
      <c r="W151" s="172"/>
      <c r="X151" s="172"/>
      <c r="Y151" s="172"/>
      <c r="Z151" s="172"/>
      <c r="AA151" s="172"/>
      <c r="AB151" s="172"/>
      <c r="AC151" s="172"/>
      <c r="AD151" s="172"/>
      <c r="AE151" s="172"/>
      <c r="AF151" s="172"/>
      <c r="AG151" s="172"/>
    </row>
    <row r="152" spans="1:33" x14ac:dyDescent="0.2">
      <c r="A152" s="197"/>
      <c r="B152" s="200"/>
      <c r="C152" s="197"/>
      <c r="D152" s="200"/>
      <c r="E152" s="203"/>
      <c r="F152" s="206"/>
      <c r="G152" s="203"/>
      <c r="H152" s="206"/>
      <c r="I152" s="203"/>
      <c r="J152" s="206"/>
      <c r="K152" s="203"/>
      <c r="L152" s="206"/>
      <c r="M152" s="203"/>
      <c r="N152" s="206"/>
      <c r="O152" s="185"/>
      <c r="P152" s="188"/>
      <c r="T152" s="172"/>
      <c r="U152" s="172"/>
      <c r="V152" s="172"/>
      <c r="W152" s="172"/>
      <c r="X152" s="172"/>
      <c r="Y152" s="172"/>
      <c r="Z152" s="172"/>
      <c r="AA152" s="172"/>
      <c r="AB152" s="172"/>
      <c r="AC152" s="172"/>
      <c r="AD152" s="172"/>
      <c r="AE152" s="172"/>
      <c r="AF152" s="172"/>
      <c r="AG152" s="172"/>
    </row>
    <row r="153" spans="1:33" x14ac:dyDescent="0.2">
      <c r="A153" s="195" t="s">
        <v>8</v>
      </c>
      <c r="B153" s="198" t="str">
        <f>B143</f>
        <v>Erthan Walsh (114)</v>
      </c>
      <c r="C153" s="195" t="s">
        <v>9</v>
      </c>
      <c r="D153" s="198" t="str">
        <f>S143</f>
        <v>Lawrence Stacey (166)</v>
      </c>
      <c r="E153" s="201"/>
      <c r="F153" s="204"/>
      <c r="G153" s="201"/>
      <c r="H153" s="204"/>
      <c r="I153" s="201"/>
      <c r="J153" s="204"/>
      <c r="K153" s="201"/>
      <c r="L153" s="204"/>
      <c r="M153" s="201"/>
      <c r="N153" s="204"/>
      <c r="O153" s="183">
        <f>AD153</f>
        <v>0</v>
      </c>
      <c r="P153" s="186">
        <f>AE153</f>
        <v>0</v>
      </c>
      <c r="T153" s="172">
        <f>IF(E153&gt;F153,1,0)</f>
        <v>0</v>
      </c>
      <c r="U153" s="172">
        <f>IF(F153&gt;E153,1,0)</f>
        <v>0</v>
      </c>
      <c r="V153" s="172">
        <f>IF(G153&gt;H153,1,0)</f>
        <v>0</v>
      </c>
      <c r="W153" s="172">
        <f>IF(H153&gt;G153,1,0)</f>
        <v>0</v>
      </c>
      <c r="X153" s="172">
        <f>IF(I153&gt;J153,1,0)</f>
        <v>0</v>
      </c>
      <c r="Y153" s="172">
        <f>IF(J153&gt;I153,1,0)</f>
        <v>0</v>
      </c>
      <c r="Z153" s="172">
        <f>IF(K153&gt;L153,1,0)</f>
        <v>0</v>
      </c>
      <c r="AA153" s="172">
        <f>IF(L153&gt;K153,1,0)</f>
        <v>0</v>
      </c>
      <c r="AB153" s="172">
        <f>IF(M153&gt;N153,1,0)</f>
        <v>0</v>
      </c>
      <c r="AC153" s="172">
        <f>IF(N153&gt;M153,1,0)</f>
        <v>0</v>
      </c>
      <c r="AD153" s="172">
        <f>T153+V153+X153+Z153+AB153</f>
        <v>0</v>
      </c>
      <c r="AE153" s="172">
        <f>U153+W153+Y153+AA153+AC153</f>
        <v>0</v>
      </c>
      <c r="AF153" s="172">
        <f>IF(AD153&gt;AE153,1,0)</f>
        <v>0</v>
      </c>
      <c r="AG153" s="172">
        <f>IF(AE153&gt;AD153,1,0)</f>
        <v>0</v>
      </c>
    </row>
    <row r="154" spans="1:33" x14ac:dyDescent="0.2">
      <c r="A154" s="196"/>
      <c r="B154" s="199"/>
      <c r="C154" s="196"/>
      <c r="D154" s="199"/>
      <c r="E154" s="202"/>
      <c r="F154" s="205"/>
      <c r="G154" s="202"/>
      <c r="H154" s="205"/>
      <c r="I154" s="202"/>
      <c r="J154" s="205"/>
      <c r="K154" s="202"/>
      <c r="L154" s="205"/>
      <c r="M154" s="202"/>
      <c r="N154" s="205"/>
      <c r="O154" s="184"/>
      <c r="P154" s="187"/>
      <c r="T154" s="172"/>
      <c r="U154" s="172"/>
      <c r="V154" s="172"/>
      <c r="W154" s="172"/>
      <c r="X154" s="172"/>
      <c r="Y154" s="172"/>
      <c r="Z154" s="172"/>
      <c r="AA154" s="172"/>
      <c r="AB154" s="172"/>
      <c r="AC154" s="172"/>
      <c r="AD154" s="172"/>
      <c r="AE154" s="172"/>
      <c r="AF154" s="172"/>
      <c r="AG154" s="172"/>
    </row>
    <row r="155" spans="1:33" x14ac:dyDescent="0.2">
      <c r="A155" s="197"/>
      <c r="B155" s="200"/>
      <c r="C155" s="197"/>
      <c r="D155" s="200"/>
      <c r="E155" s="203"/>
      <c r="F155" s="206"/>
      <c r="G155" s="203"/>
      <c r="H155" s="206"/>
      <c r="I155" s="203"/>
      <c r="J155" s="206"/>
      <c r="K155" s="203"/>
      <c r="L155" s="206"/>
      <c r="M155" s="203"/>
      <c r="N155" s="206"/>
      <c r="O155" s="185"/>
      <c r="P155" s="188"/>
      <c r="T155" s="172"/>
      <c r="U155" s="172"/>
      <c r="V155" s="172"/>
      <c r="W155" s="172"/>
      <c r="X155" s="172"/>
      <c r="Y155" s="172"/>
      <c r="Z155" s="172"/>
      <c r="AA155" s="172"/>
      <c r="AB155" s="172"/>
      <c r="AC155" s="172"/>
      <c r="AD155" s="172"/>
      <c r="AE155" s="172"/>
      <c r="AF155" s="172"/>
      <c r="AG155" s="172"/>
    </row>
    <row r="156" spans="1:33" x14ac:dyDescent="0.2">
      <c r="A156" s="173" t="s">
        <v>11</v>
      </c>
      <c r="B156" s="174"/>
      <c r="C156" s="175"/>
      <c r="D156" s="173" t="s">
        <v>12</v>
      </c>
      <c r="E156" s="174"/>
      <c r="F156" s="175"/>
      <c r="G156" s="182" t="s">
        <v>35</v>
      </c>
      <c r="H156" s="174"/>
      <c r="I156" s="174"/>
      <c r="J156" s="174"/>
      <c r="K156" s="174"/>
      <c r="L156" s="174"/>
      <c r="M156" s="174"/>
      <c r="N156" s="175"/>
      <c r="O156" s="183">
        <f>AF156</f>
        <v>0</v>
      </c>
      <c r="P156" s="186">
        <f>AG156</f>
        <v>0</v>
      </c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172">
        <f>SUM(AF140:AF155)</f>
        <v>0</v>
      </c>
      <c r="AG156" s="172">
        <f>SUM(AG140:AG155)</f>
        <v>0</v>
      </c>
    </row>
    <row r="157" spans="1:33" x14ac:dyDescent="0.2">
      <c r="A157" s="176"/>
      <c r="B157" s="177"/>
      <c r="C157" s="178"/>
      <c r="D157" s="176"/>
      <c r="E157" s="177"/>
      <c r="F157" s="178"/>
      <c r="G157" s="176"/>
      <c r="H157" s="177"/>
      <c r="I157" s="177"/>
      <c r="J157" s="177"/>
      <c r="K157" s="177"/>
      <c r="L157" s="177"/>
      <c r="M157" s="177"/>
      <c r="N157" s="178"/>
      <c r="O157" s="184"/>
      <c r="P157" s="187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172"/>
      <c r="AG157" s="172"/>
    </row>
    <row r="158" spans="1:33" x14ac:dyDescent="0.2">
      <c r="A158" s="176"/>
      <c r="B158" s="177"/>
      <c r="C158" s="178"/>
      <c r="D158" s="176"/>
      <c r="E158" s="177"/>
      <c r="F158" s="178"/>
      <c r="G158" s="176"/>
      <c r="H158" s="177"/>
      <c r="I158" s="177"/>
      <c r="J158" s="177"/>
      <c r="K158" s="177"/>
      <c r="L158" s="177"/>
      <c r="M158" s="177"/>
      <c r="N158" s="178"/>
      <c r="O158" s="185"/>
      <c r="P158" s="188"/>
    </row>
    <row r="159" spans="1:33" x14ac:dyDescent="0.2">
      <c r="A159" s="176"/>
      <c r="B159" s="177"/>
      <c r="C159" s="178"/>
      <c r="D159" s="176"/>
      <c r="E159" s="177"/>
      <c r="F159" s="178"/>
      <c r="G159" s="176"/>
      <c r="H159" s="177"/>
      <c r="I159" s="177"/>
      <c r="J159" s="177"/>
      <c r="K159" s="177"/>
      <c r="L159" s="177"/>
      <c r="M159" s="177"/>
      <c r="N159" s="178"/>
      <c r="O159" s="189"/>
      <c r="P159" s="190"/>
    </row>
    <row r="160" spans="1:33" x14ac:dyDescent="0.2">
      <c r="A160" s="176"/>
      <c r="B160" s="177"/>
      <c r="C160" s="178"/>
      <c r="D160" s="176"/>
      <c r="E160" s="177"/>
      <c r="F160" s="178"/>
      <c r="G160" s="176"/>
      <c r="H160" s="177"/>
      <c r="I160" s="177"/>
      <c r="J160" s="177"/>
      <c r="K160" s="177"/>
      <c r="L160" s="177"/>
      <c r="M160" s="177"/>
      <c r="N160" s="178"/>
      <c r="O160" s="191"/>
      <c r="P160" s="192"/>
    </row>
    <row r="161" spans="1:16" x14ac:dyDescent="0.2">
      <c r="A161" s="179"/>
      <c r="B161" s="180"/>
      <c r="C161" s="181"/>
      <c r="D161" s="179"/>
      <c r="E161" s="180"/>
      <c r="F161" s="181"/>
      <c r="G161" s="179"/>
      <c r="H161" s="180"/>
      <c r="I161" s="180"/>
      <c r="J161" s="180"/>
      <c r="K161" s="180"/>
      <c r="L161" s="180"/>
      <c r="M161" s="180"/>
      <c r="N161" s="181"/>
      <c r="O161" s="193"/>
      <c r="P161" s="194"/>
    </row>
    <row r="162" spans="1:16" x14ac:dyDescent="0.2">
      <c r="A162" s="163" t="s">
        <v>29</v>
      </c>
      <c r="B162" s="164"/>
      <c r="C162" s="164"/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5"/>
    </row>
    <row r="163" spans="1:16" x14ac:dyDescent="0.2">
      <c r="A163" s="166"/>
      <c r="B163" s="167"/>
      <c r="C163" s="167"/>
      <c r="D163" s="167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8"/>
    </row>
    <row r="164" spans="1:16" x14ac:dyDescent="0.2">
      <c r="A164" s="169"/>
      <c r="B164" s="170"/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1"/>
    </row>
    <row r="167" spans="1:16" x14ac:dyDescent="0.2">
      <c r="D167" s="14" t="str">
        <f>_xlfn.CONCAT(A9,C9)</f>
        <v>SCOTLANDNO MATCH</v>
      </c>
      <c r="E167" s="14">
        <f>O33</f>
        <v>0</v>
      </c>
      <c r="F167" s="14">
        <f>P33</f>
        <v>0</v>
      </c>
    </row>
    <row r="168" spans="1:16" x14ac:dyDescent="0.2">
      <c r="D168" s="14" t="str">
        <f>_xlfn.CONCAT(A50,C50)</f>
        <v>IRELANDJERSEY</v>
      </c>
      <c r="E168" s="14">
        <f>O74</f>
        <v>0</v>
      </c>
      <c r="F168" s="14">
        <f>P74</f>
        <v>0</v>
      </c>
    </row>
    <row r="169" spans="1:16" x14ac:dyDescent="0.2">
      <c r="D169" s="14" t="str">
        <f>_xlfn.CONCAT(A91,C91)</f>
        <v>ISLE OF MANWALES</v>
      </c>
      <c r="E169" s="14">
        <f>O115</f>
        <v>0</v>
      </c>
      <c r="F169" s="14">
        <f>P115</f>
        <v>0</v>
      </c>
    </row>
    <row r="170" spans="1:16" x14ac:dyDescent="0.2">
      <c r="D170" s="14" t="str">
        <f>_xlfn.CONCAT(A132,C132)</f>
        <v>ENGLANDGUERNSEY</v>
      </c>
      <c r="E170" s="14">
        <f>O156</f>
        <v>0</v>
      </c>
      <c r="F170" s="14">
        <f>P156</f>
        <v>0</v>
      </c>
    </row>
    <row r="171" spans="1:16" x14ac:dyDescent="0.2">
      <c r="D171" s="14" t="str">
        <f>_xlfn.CONCAT(C9,A9)</f>
        <v>NO MATCHSCOTLAND</v>
      </c>
      <c r="E171" s="14">
        <f t="shared" ref="E171:E174" si="0">F167</f>
        <v>0</v>
      </c>
      <c r="F171" s="14">
        <f t="shared" ref="F171:F174" si="1">E167</f>
        <v>0</v>
      </c>
    </row>
    <row r="172" spans="1:16" x14ac:dyDescent="0.2">
      <c r="D172" s="14" t="str">
        <f>_xlfn.CONCAT(C50,A50)</f>
        <v>JERSEYIRELAND</v>
      </c>
      <c r="E172" s="14">
        <f t="shared" si="0"/>
        <v>0</v>
      </c>
      <c r="F172" s="14">
        <f t="shared" si="1"/>
        <v>0</v>
      </c>
    </row>
    <row r="173" spans="1:16" x14ac:dyDescent="0.2">
      <c r="D173" s="14" t="str">
        <f>_xlfn.CONCAT(C91,A91)</f>
        <v>WALESISLE OF MAN</v>
      </c>
      <c r="E173" s="14">
        <f t="shared" si="0"/>
        <v>0</v>
      </c>
      <c r="F173" s="14">
        <f t="shared" si="1"/>
        <v>0</v>
      </c>
    </row>
    <row r="174" spans="1:16" x14ac:dyDescent="0.2">
      <c r="D174" s="14" t="str">
        <f>_xlfn.CONCAT(C132,A132)</f>
        <v>GUERNSEYENGLAND</v>
      </c>
      <c r="E174" s="14">
        <f t="shared" si="0"/>
        <v>0</v>
      </c>
      <c r="F174" s="14">
        <f t="shared" si="1"/>
        <v>0</v>
      </c>
    </row>
    <row r="176" spans="1:16" x14ac:dyDescent="0.2">
      <c r="D176" s="14" t="str">
        <f>_xlfn.CONCAT(R17,R20)</f>
        <v>SCOSM1NONESM2</v>
      </c>
      <c r="E176" s="14">
        <f>O17</f>
        <v>0</v>
      </c>
      <c r="F176" s="14">
        <f>P17</f>
        <v>0</v>
      </c>
    </row>
    <row r="177" spans="4:6" x14ac:dyDescent="0.2">
      <c r="D177" s="14" t="str">
        <f>_xlfn.CONCAT(R18,R21)</f>
        <v>SCOSM2NONESM1</v>
      </c>
      <c r="E177" s="14">
        <f>O20</f>
        <v>0</v>
      </c>
      <c r="F177" s="14">
        <f>P20</f>
        <v>0</v>
      </c>
    </row>
    <row r="178" spans="4:6" x14ac:dyDescent="0.2">
      <c r="D178" s="14" t="str">
        <f>_xlfn.CONCAT(R17,R21)</f>
        <v>SCOSM1NONESM1</v>
      </c>
      <c r="E178" s="14">
        <f>O27</f>
        <v>0</v>
      </c>
      <c r="F178" s="14">
        <f>P27</f>
        <v>0</v>
      </c>
    </row>
    <row r="179" spans="4:6" x14ac:dyDescent="0.2">
      <c r="D179" s="14" t="str">
        <f>_xlfn.CONCAT(R18,R20)</f>
        <v>SCOSM2NONESM2</v>
      </c>
      <c r="E179" s="14">
        <f>O30</f>
        <v>0</v>
      </c>
      <c r="F179" s="14">
        <f>P30</f>
        <v>0</v>
      </c>
    </row>
    <row r="180" spans="4:6" x14ac:dyDescent="0.2">
      <c r="D180" s="14" t="str">
        <f>_xlfn.CONCAT(R58,R61)</f>
        <v>IRESM1JSYSM2</v>
      </c>
      <c r="E180" s="14">
        <f>O58</f>
        <v>0</v>
      </c>
      <c r="F180" s="14">
        <f>P58</f>
        <v>0</v>
      </c>
    </row>
    <row r="181" spans="4:6" x14ac:dyDescent="0.2">
      <c r="D181" s="14" t="str">
        <f>_xlfn.CONCAT(R59,R62)</f>
        <v>IRESM2JSYSM1</v>
      </c>
      <c r="E181" s="14">
        <f>O61</f>
        <v>0</v>
      </c>
      <c r="F181" s="14">
        <f>P61</f>
        <v>0</v>
      </c>
    </row>
    <row r="182" spans="4:6" x14ac:dyDescent="0.2">
      <c r="D182" s="14" t="str">
        <f>_xlfn.CONCAT(R58,R62)</f>
        <v>IRESM1JSYSM1</v>
      </c>
      <c r="E182" s="14">
        <f>O68</f>
        <v>0</v>
      </c>
      <c r="F182" s="14">
        <f>P68</f>
        <v>0</v>
      </c>
    </row>
    <row r="183" spans="4:6" x14ac:dyDescent="0.2">
      <c r="D183" s="14" t="str">
        <f>_xlfn.CONCAT(R59,R61)</f>
        <v>IRESM2JSYSM2</v>
      </c>
      <c r="E183" s="14">
        <f>O71</f>
        <v>0</v>
      </c>
      <c r="F183" s="14">
        <f>P71</f>
        <v>0</v>
      </c>
    </row>
    <row r="184" spans="4:6" x14ac:dyDescent="0.2">
      <c r="D184" s="14" t="str">
        <f>_xlfn.CONCAT(R99,R102)</f>
        <v>IOMSM1WALSM2</v>
      </c>
      <c r="E184" s="14">
        <f>O99</f>
        <v>0</v>
      </c>
      <c r="F184" s="14">
        <f>P99</f>
        <v>0</v>
      </c>
    </row>
    <row r="185" spans="4:6" x14ac:dyDescent="0.2">
      <c r="D185" s="14" t="str">
        <f>_xlfn.CONCAT(R100,R103)</f>
        <v>IOMSM2WALSM1</v>
      </c>
      <c r="E185" s="14">
        <f>O102</f>
        <v>0</v>
      </c>
      <c r="F185" s="14">
        <f>P102</f>
        <v>0</v>
      </c>
    </row>
    <row r="186" spans="4:6" x14ac:dyDescent="0.2">
      <c r="D186" s="14" t="str">
        <f>_xlfn.CONCAT(R99,R103)</f>
        <v>IOMSM1WALSM1</v>
      </c>
      <c r="E186" s="14">
        <f>O109</f>
        <v>0</v>
      </c>
      <c r="F186" s="14">
        <f>P109</f>
        <v>0</v>
      </c>
    </row>
    <row r="187" spans="4:6" x14ac:dyDescent="0.2">
      <c r="D187" s="14" t="str">
        <f>_xlfn.CONCAT(R100,R102)</f>
        <v>IOMSM2WALSM2</v>
      </c>
      <c r="E187" s="14">
        <f>O112</f>
        <v>0</v>
      </c>
      <c r="F187" s="14">
        <f>P112</f>
        <v>0</v>
      </c>
    </row>
    <row r="188" spans="4:6" x14ac:dyDescent="0.2">
      <c r="D188" s="14" t="str">
        <f>_xlfn.CONCAT(R140,R143)</f>
        <v>ENGSM1GSYSM2</v>
      </c>
      <c r="E188" s="14">
        <f>O140</f>
        <v>0</v>
      </c>
      <c r="F188" s="14">
        <f>P140</f>
        <v>0</v>
      </c>
    </row>
    <row r="189" spans="4:6" x14ac:dyDescent="0.2">
      <c r="D189" s="14" t="str">
        <f>_xlfn.CONCAT(R141,R144)</f>
        <v>ENGSM2GSYSM1</v>
      </c>
      <c r="E189" s="14">
        <f>O143</f>
        <v>0</v>
      </c>
      <c r="F189" s="14">
        <f>P143</f>
        <v>0</v>
      </c>
    </row>
    <row r="190" spans="4:6" x14ac:dyDescent="0.2">
      <c r="D190" s="14" t="str">
        <f>_xlfn.CONCAT(R140,R144)</f>
        <v>ENGSM1GSYSM1</v>
      </c>
      <c r="E190" s="14">
        <f>O150</f>
        <v>0</v>
      </c>
      <c r="F190" s="14">
        <f>P150</f>
        <v>0</v>
      </c>
    </row>
    <row r="191" spans="4:6" x14ac:dyDescent="0.2">
      <c r="D191" s="14" t="str">
        <f>_xlfn.CONCAT(R141,R143)</f>
        <v>ENGSM2GSYSM2</v>
      </c>
      <c r="E191" s="14">
        <f>O153</f>
        <v>0</v>
      </c>
      <c r="F191" s="14">
        <f>P153</f>
        <v>0</v>
      </c>
    </row>
    <row r="192" spans="4:6" x14ac:dyDescent="0.2">
      <c r="D192" s="14" t="str">
        <f>_xlfn.CONCAT(R20,R17)</f>
        <v>NONESM2SCOSM1</v>
      </c>
      <c r="E192" s="14">
        <f t="shared" ref="E192:E207" si="2">F176</f>
        <v>0</v>
      </c>
      <c r="F192" s="14">
        <f t="shared" ref="F192:F207" si="3">E176</f>
        <v>0</v>
      </c>
    </row>
    <row r="193" spans="4:6" x14ac:dyDescent="0.2">
      <c r="D193" s="14" t="str">
        <f>_xlfn.CONCAT(R21,R18)</f>
        <v>NONESM1SCOSM2</v>
      </c>
      <c r="E193" s="14">
        <f t="shared" si="2"/>
        <v>0</v>
      </c>
      <c r="F193" s="14">
        <f t="shared" si="3"/>
        <v>0</v>
      </c>
    </row>
    <row r="194" spans="4:6" x14ac:dyDescent="0.2">
      <c r="D194" s="14" t="str">
        <f>_xlfn.CONCAT(R21,R17)</f>
        <v>NONESM1SCOSM1</v>
      </c>
      <c r="E194" s="14">
        <f t="shared" si="2"/>
        <v>0</v>
      </c>
      <c r="F194" s="14">
        <f t="shared" si="3"/>
        <v>0</v>
      </c>
    </row>
    <row r="195" spans="4:6" x14ac:dyDescent="0.2">
      <c r="D195" s="14" t="str">
        <f>_xlfn.CONCAT(R20,R18)</f>
        <v>NONESM2SCOSM2</v>
      </c>
      <c r="E195" s="14">
        <f t="shared" si="2"/>
        <v>0</v>
      </c>
      <c r="F195" s="14">
        <f t="shared" si="3"/>
        <v>0</v>
      </c>
    </row>
    <row r="196" spans="4:6" x14ac:dyDescent="0.2">
      <c r="D196" s="14" t="str">
        <f>_xlfn.CONCAT(R61,R58)</f>
        <v>JSYSM2IRESM1</v>
      </c>
      <c r="E196" s="14">
        <f t="shared" si="2"/>
        <v>0</v>
      </c>
      <c r="F196" s="14">
        <f t="shared" si="3"/>
        <v>0</v>
      </c>
    </row>
    <row r="197" spans="4:6" x14ac:dyDescent="0.2">
      <c r="D197" s="14" t="str">
        <f>_xlfn.CONCAT(R62,R59)</f>
        <v>JSYSM1IRESM2</v>
      </c>
      <c r="E197" s="14">
        <f t="shared" si="2"/>
        <v>0</v>
      </c>
      <c r="F197" s="14">
        <f t="shared" si="3"/>
        <v>0</v>
      </c>
    </row>
    <row r="198" spans="4:6" x14ac:dyDescent="0.2">
      <c r="D198" s="14" t="str">
        <f>_xlfn.CONCAT(R62,R58)</f>
        <v>JSYSM1IRESM1</v>
      </c>
      <c r="E198" s="14">
        <f t="shared" si="2"/>
        <v>0</v>
      </c>
      <c r="F198" s="14">
        <f t="shared" si="3"/>
        <v>0</v>
      </c>
    </row>
    <row r="199" spans="4:6" x14ac:dyDescent="0.2">
      <c r="D199" s="14" t="str">
        <f>_xlfn.CONCAT(R61,R59)</f>
        <v>JSYSM2IRESM2</v>
      </c>
      <c r="E199" s="14">
        <f t="shared" si="2"/>
        <v>0</v>
      </c>
      <c r="F199" s="14">
        <f t="shared" si="3"/>
        <v>0</v>
      </c>
    </row>
    <row r="200" spans="4:6" x14ac:dyDescent="0.2">
      <c r="D200" s="14" t="str">
        <f>_xlfn.CONCAT(R102,R99)</f>
        <v>WALSM2IOMSM1</v>
      </c>
      <c r="E200" s="14">
        <f t="shared" si="2"/>
        <v>0</v>
      </c>
      <c r="F200" s="14">
        <f t="shared" si="3"/>
        <v>0</v>
      </c>
    </row>
    <row r="201" spans="4:6" x14ac:dyDescent="0.2">
      <c r="D201" s="14" t="str">
        <f>_xlfn.CONCAT(R103,R100)</f>
        <v>WALSM1IOMSM2</v>
      </c>
      <c r="E201" s="14">
        <f t="shared" si="2"/>
        <v>0</v>
      </c>
      <c r="F201" s="14">
        <f t="shared" si="3"/>
        <v>0</v>
      </c>
    </row>
    <row r="202" spans="4:6" x14ac:dyDescent="0.2">
      <c r="D202" s="14" t="str">
        <f>_xlfn.CONCAT(R103,R99)</f>
        <v>WALSM1IOMSM1</v>
      </c>
      <c r="E202" s="14">
        <f t="shared" si="2"/>
        <v>0</v>
      </c>
      <c r="F202" s="14">
        <f t="shared" si="3"/>
        <v>0</v>
      </c>
    </row>
    <row r="203" spans="4:6" x14ac:dyDescent="0.2">
      <c r="D203" s="14" t="str">
        <f>_xlfn.CONCAT(R102,R100)</f>
        <v>WALSM2IOMSM2</v>
      </c>
      <c r="E203" s="14">
        <f t="shared" si="2"/>
        <v>0</v>
      </c>
      <c r="F203" s="14">
        <f t="shared" si="3"/>
        <v>0</v>
      </c>
    </row>
    <row r="204" spans="4:6" x14ac:dyDescent="0.2">
      <c r="D204" s="14" t="str">
        <f>_xlfn.CONCAT(R143,R140)</f>
        <v>GSYSM2ENGSM1</v>
      </c>
      <c r="E204" s="14">
        <f t="shared" si="2"/>
        <v>0</v>
      </c>
      <c r="F204" s="14">
        <f t="shared" si="3"/>
        <v>0</v>
      </c>
    </row>
    <row r="205" spans="4:6" x14ac:dyDescent="0.2">
      <c r="D205" s="14" t="str">
        <f>_xlfn.CONCAT(R144,R141)</f>
        <v>GSYSM1ENGSM2</v>
      </c>
      <c r="E205" s="14">
        <f t="shared" si="2"/>
        <v>0</v>
      </c>
      <c r="F205" s="14">
        <f t="shared" si="3"/>
        <v>0</v>
      </c>
    </row>
    <row r="206" spans="4:6" x14ac:dyDescent="0.2">
      <c r="D206" s="14" t="str">
        <f>_xlfn.CONCAT(R144,R140)</f>
        <v>GSYSM1ENGSM1</v>
      </c>
      <c r="E206" s="14">
        <f t="shared" si="2"/>
        <v>0</v>
      </c>
      <c r="F206" s="14">
        <f t="shared" si="3"/>
        <v>0</v>
      </c>
    </row>
    <row r="207" spans="4:6" x14ac:dyDescent="0.2">
      <c r="D207" s="14" t="str">
        <f>_xlfn.CONCAT(R143,R141)</f>
        <v>GSYSM2ENGSM2</v>
      </c>
      <c r="E207" s="14">
        <f t="shared" si="2"/>
        <v>0</v>
      </c>
      <c r="F207" s="14">
        <f t="shared" si="3"/>
        <v>0</v>
      </c>
    </row>
  </sheetData>
  <mergeCells count="762">
    <mergeCell ref="A115:C120"/>
    <mergeCell ref="D115:F120"/>
    <mergeCell ref="G115:N120"/>
    <mergeCell ref="O115:O117"/>
    <mergeCell ref="P115:P117"/>
    <mergeCell ref="D112:D114"/>
    <mergeCell ref="E112:E114"/>
    <mergeCell ref="N112:N114"/>
    <mergeCell ref="O109:O111"/>
    <mergeCell ref="N109:N111"/>
    <mergeCell ref="I109:I111"/>
    <mergeCell ref="J109:J111"/>
    <mergeCell ref="K109:K111"/>
    <mergeCell ref="L109:L111"/>
    <mergeCell ref="P109:P111"/>
    <mergeCell ref="O118:P120"/>
    <mergeCell ref="G112:G114"/>
    <mergeCell ref="H112:H114"/>
    <mergeCell ref="I112:I114"/>
    <mergeCell ref="J112:J114"/>
    <mergeCell ref="K112:K114"/>
    <mergeCell ref="L112:L114"/>
    <mergeCell ref="M109:M111"/>
    <mergeCell ref="M112:M114"/>
    <mergeCell ref="O112:O114"/>
    <mergeCell ref="P112:P114"/>
    <mergeCell ref="P105:P108"/>
    <mergeCell ref="B107:B108"/>
    <mergeCell ref="D107:D108"/>
    <mergeCell ref="I105:I108"/>
    <mergeCell ref="J105:J108"/>
    <mergeCell ref="K105:K108"/>
    <mergeCell ref="L105:L108"/>
    <mergeCell ref="M105:M108"/>
    <mergeCell ref="N105:N108"/>
    <mergeCell ref="E105:E108"/>
    <mergeCell ref="O105:O108"/>
    <mergeCell ref="F105:F108"/>
    <mergeCell ref="G105:G108"/>
    <mergeCell ref="H105:H108"/>
    <mergeCell ref="F112:F114"/>
    <mergeCell ref="A109:A111"/>
    <mergeCell ref="B109:B111"/>
    <mergeCell ref="C109:C111"/>
    <mergeCell ref="D109:D111"/>
    <mergeCell ref="A105:A108"/>
    <mergeCell ref="B105:B106"/>
    <mergeCell ref="C105:C108"/>
    <mergeCell ref="D105:D106"/>
    <mergeCell ref="K102:K104"/>
    <mergeCell ref="A102:A104"/>
    <mergeCell ref="B102:B104"/>
    <mergeCell ref="C102:C104"/>
    <mergeCell ref="D102:D104"/>
    <mergeCell ref="E109:E111"/>
    <mergeCell ref="F109:F111"/>
    <mergeCell ref="G109:G111"/>
    <mergeCell ref="H109:H111"/>
    <mergeCell ref="O102:O104"/>
    <mergeCell ref="P102:P104"/>
    <mergeCell ref="M102:M104"/>
    <mergeCell ref="N102:N104"/>
    <mergeCell ref="O99:O101"/>
    <mergeCell ref="P99:P101"/>
    <mergeCell ref="M99:M101"/>
    <mergeCell ref="N99:N101"/>
    <mergeCell ref="E99:E101"/>
    <mergeCell ref="F99:F101"/>
    <mergeCell ref="L102:L104"/>
    <mergeCell ref="E102:E104"/>
    <mergeCell ref="F102:F104"/>
    <mergeCell ref="G102:G104"/>
    <mergeCell ref="H102:H104"/>
    <mergeCell ref="I102:I104"/>
    <mergeCell ref="J102:J104"/>
    <mergeCell ref="G99:G101"/>
    <mergeCell ref="H99:H101"/>
    <mergeCell ref="A97:B98"/>
    <mergeCell ref="C97:D98"/>
    <mergeCell ref="E97:F98"/>
    <mergeCell ref="G97:H98"/>
    <mergeCell ref="O97:P98"/>
    <mergeCell ref="M97:N98"/>
    <mergeCell ref="A99:A101"/>
    <mergeCell ref="B99:B101"/>
    <mergeCell ref="C99:C101"/>
    <mergeCell ref="D99:D101"/>
    <mergeCell ref="I99:I101"/>
    <mergeCell ref="J99:J101"/>
    <mergeCell ref="K99:K101"/>
    <mergeCell ref="L99:L101"/>
    <mergeCell ref="I97:J98"/>
    <mergeCell ref="K97:L98"/>
    <mergeCell ref="A83:P85"/>
    <mergeCell ref="A86:P88"/>
    <mergeCell ref="A89:B90"/>
    <mergeCell ref="C89:D90"/>
    <mergeCell ref="G89:H90"/>
    <mergeCell ref="C91:D96"/>
    <mergeCell ref="A91:B96"/>
    <mergeCell ref="I89:O90"/>
    <mergeCell ref="G91:H92"/>
    <mergeCell ref="I91:O92"/>
    <mergeCell ref="G93:H94"/>
    <mergeCell ref="I93:O94"/>
    <mergeCell ref="G95:H96"/>
    <mergeCell ref="I95:O96"/>
    <mergeCell ref="A42:P44"/>
    <mergeCell ref="I48:O49"/>
    <mergeCell ref="A20:A22"/>
    <mergeCell ref="I61:I63"/>
    <mergeCell ref="M58:M60"/>
    <mergeCell ref="J61:J63"/>
    <mergeCell ref="K61:K63"/>
    <mergeCell ref="M20:M22"/>
    <mergeCell ref="O36:P38"/>
    <mergeCell ref="C27:C29"/>
    <mergeCell ref="D27:D29"/>
    <mergeCell ref="N20:N22"/>
    <mergeCell ref="P20:P22"/>
    <mergeCell ref="I20:I22"/>
    <mergeCell ref="J20:J22"/>
    <mergeCell ref="K20:K22"/>
    <mergeCell ref="L20:L22"/>
    <mergeCell ref="H30:H32"/>
    <mergeCell ref="K27:K29"/>
    <mergeCell ref="P27:P29"/>
    <mergeCell ref="I27:I29"/>
    <mergeCell ref="L27:L29"/>
    <mergeCell ref="E30:E32"/>
    <mergeCell ref="F30:F32"/>
    <mergeCell ref="A17:A19"/>
    <mergeCell ref="B17:B19"/>
    <mergeCell ref="C17:C19"/>
    <mergeCell ref="D17:D19"/>
    <mergeCell ref="H61:H63"/>
    <mergeCell ref="G50:H51"/>
    <mergeCell ref="G20:G22"/>
    <mergeCell ref="H20:H22"/>
    <mergeCell ref="G30:G32"/>
    <mergeCell ref="B20:B22"/>
    <mergeCell ref="E17:E19"/>
    <mergeCell ref="F17:F19"/>
    <mergeCell ref="G33:N38"/>
    <mergeCell ref="K17:K19"/>
    <mergeCell ref="C20:C22"/>
    <mergeCell ref="D20:D22"/>
    <mergeCell ref="E20:E22"/>
    <mergeCell ref="F20:F22"/>
    <mergeCell ref="E27:E29"/>
    <mergeCell ref="F27:F29"/>
    <mergeCell ref="E23:E26"/>
    <mergeCell ref="F23:F26"/>
    <mergeCell ref="A27:A29"/>
    <mergeCell ref="B27:B29"/>
    <mergeCell ref="Q27:Q28"/>
    <mergeCell ref="O17:O19"/>
    <mergeCell ref="G17:G19"/>
    <mergeCell ref="H17:H19"/>
    <mergeCell ref="P17:P19"/>
    <mergeCell ref="O20:O22"/>
    <mergeCell ref="J27:J29"/>
    <mergeCell ref="K15:L16"/>
    <mergeCell ref="I7:O8"/>
    <mergeCell ref="I9:O10"/>
    <mergeCell ref="I11:O12"/>
    <mergeCell ref="I13:O14"/>
    <mergeCell ref="M17:M19"/>
    <mergeCell ref="N17:N19"/>
    <mergeCell ref="I17:I19"/>
    <mergeCell ref="J17:J19"/>
    <mergeCell ref="G27:G29"/>
    <mergeCell ref="H27:H29"/>
    <mergeCell ref="A30:A32"/>
    <mergeCell ref="B30:B32"/>
    <mergeCell ref="C30:C32"/>
    <mergeCell ref="D30:D32"/>
    <mergeCell ref="A1:P3"/>
    <mergeCell ref="A4:P6"/>
    <mergeCell ref="A15:B16"/>
    <mergeCell ref="C15:D16"/>
    <mergeCell ref="E15:F16"/>
    <mergeCell ref="M15:N16"/>
    <mergeCell ref="O15:P16"/>
    <mergeCell ref="A7:B8"/>
    <mergeCell ref="A9:B14"/>
    <mergeCell ref="I15:J16"/>
    <mergeCell ref="C9:D14"/>
    <mergeCell ref="G7:H8"/>
    <mergeCell ref="G9:H10"/>
    <mergeCell ref="G11:H12"/>
    <mergeCell ref="G13:H14"/>
    <mergeCell ref="G15:H16"/>
    <mergeCell ref="C7:D8"/>
    <mergeCell ref="L17:L19"/>
    <mergeCell ref="P30:P32"/>
    <mergeCell ref="I30:I32"/>
    <mergeCell ref="J30:J32"/>
    <mergeCell ref="K30:K32"/>
    <mergeCell ref="L30:L32"/>
    <mergeCell ref="O30:O32"/>
    <mergeCell ref="M23:M26"/>
    <mergeCell ref="N23:N26"/>
    <mergeCell ref="P23:P26"/>
    <mergeCell ref="O27:O29"/>
    <mergeCell ref="M27:M29"/>
    <mergeCell ref="N27:N29"/>
    <mergeCell ref="A23:A26"/>
    <mergeCell ref="B23:B24"/>
    <mergeCell ref="C23:C26"/>
    <mergeCell ref="D23:D24"/>
    <mergeCell ref="B25:B26"/>
    <mergeCell ref="D25:D26"/>
    <mergeCell ref="I50:O51"/>
    <mergeCell ref="I54:O55"/>
    <mergeCell ref="O23:O26"/>
    <mergeCell ref="I23:I26"/>
    <mergeCell ref="J23:J26"/>
    <mergeCell ref="K23:K26"/>
    <mergeCell ref="L23:L26"/>
    <mergeCell ref="M30:M32"/>
    <mergeCell ref="N30:N32"/>
    <mergeCell ref="A45:P47"/>
    <mergeCell ref="A48:B49"/>
    <mergeCell ref="C48:D49"/>
    <mergeCell ref="A33:C38"/>
    <mergeCell ref="D33:F38"/>
    <mergeCell ref="O33:O35"/>
    <mergeCell ref="P33:P35"/>
    <mergeCell ref="G23:G26"/>
    <mergeCell ref="H23:H26"/>
    <mergeCell ref="I56:J57"/>
    <mergeCell ref="K56:L57"/>
    <mergeCell ref="M56:N57"/>
    <mergeCell ref="O56:P57"/>
    <mergeCell ref="G48:H49"/>
    <mergeCell ref="A50:B55"/>
    <mergeCell ref="C50:D55"/>
    <mergeCell ref="G52:H53"/>
    <mergeCell ref="I52:O53"/>
    <mergeCell ref="G54:H55"/>
    <mergeCell ref="A56:B57"/>
    <mergeCell ref="C56:D57"/>
    <mergeCell ref="E56:F57"/>
    <mergeCell ref="G56:H57"/>
    <mergeCell ref="A58:A60"/>
    <mergeCell ref="B58:B60"/>
    <mergeCell ref="C58:C60"/>
    <mergeCell ref="D58:D60"/>
    <mergeCell ref="E58:E60"/>
    <mergeCell ref="F58:F60"/>
    <mergeCell ref="O58:O60"/>
    <mergeCell ref="P58:P60"/>
    <mergeCell ref="I58:I60"/>
    <mergeCell ref="J58:J60"/>
    <mergeCell ref="K58:K60"/>
    <mergeCell ref="L58:L60"/>
    <mergeCell ref="N58:N60"/>
    <mergeCell ref="G58:G60"/>
    <mergeCell ref="H58:H60"/>
    <mergeCell ref="M61:M63"/>
    <mergeCell ref="G61:G63"/>
    <mergeCell ref="G64:G67"/>
    <mergeCell ref="L64:L67"/>
    <mergeCell ref="L61:L63"/>
    <mergeCell ref="O61:O63"/>
    <mergeCell ref="P61:P63"/>
    <mergeCell ref="A61:A63"/>
    <mergeCell ref="B61:B63"/>
    <mergeCell ref="C61:C63"/>
    <mergeCell ref="D61:D63"/>
    <mergeCell ref="E61:E63"/>
    <mergeCell ref="N61:N63"/>
    <mergeCell ref="F61:F63"/>
    <mergeCell ref="N64:N67"/>
    <mergeCell ref="O64:O67"/>
    <mergeCell ref="H64:H67"/>
    <mergeCell ref="K64:K67"/>
    <mergeCell ref="A64:A67"/>
    <mergeCell ref="B64:B65"/>
    <mergeCell ref="C64:C67"/>
    <mergeCell ref="D64:D65"/>
    <mergeCell ref="P64:P67"/>
    <mergeCell ref="B66:B67"/>
    <mergeCell ref="D66:D67"/>
    <mergeCell ref="M64:M67"/>
    <mergeCell ref="A68:A70"/>
    <mergeCell ref="B68:B70"/>
    <mergeCell ref="C68:C70"/>
    <mergeCell ref="D68:D70"/>
    <mergeCell ref="E68:E70"/>
    <mergeCell ref="F68:F70"/>
    <mergeCell ref="G68:G70"/>
    <mergeCell ref="K68:K70"/>
    <mergeCell ref="P68:P70"/>
    <mergeCell ref="E64:E67"/>
    <mergeCell ref="F64:F67"/>
    <mergeCell ref="I64:I67"/>
    <mergeCell ref="J64:J67"/>
    <mergeCell ref="N68:N70"/>
    <mergeCell ref="O68:O70"/>
    <mergeCell ref="H68:H70"/>
    <mergeCell ref="Q68:Q69"/>
    <mergeCell ref="I68:I70"/>
    <mergeCell ref="J68:J70"/>
    <mergeCell ref="L68:L70"/>
    <mergeCell ref="M68:M70"/>
    <mergeCell ref="A71:A73"/>
    <mergeCell ref="B71:B73"/>
    <mergeCell ref="C71:C73"/>
    <mergeCell ref="D71:D73"/>
    <mergeCell ref="E71:E73"/>
    <mergeCell ref="F71:F73"/>
    <mergeCell ref="O77:P79"/>
    <mergeCell ref="A74:C79"/>
    <mergeCell ref="D74:F79"/>
    <mergeCell ref="G74:N79"/>
    <mergeCell ref="O74:O76"/>
    <mergeCell ref="P71:P73"/>
    <mergeCell ref="I71:I73"/>
    <mergeCell ref="J71:J73"/>
    <mergeCell ref="K71:K73"/>
    <mergeCell ref="L71:L73"/>
    <mergeCell ref="AD27:AD29"/>
    <mergeCell ref="AE27:AE29"/>
    <mergeCell ref="AD30:AD32"/>
    <mergeCell ref="AE30:AE32"/>
    <mergeCell ref="G71:G73"/>
    <mergeCell ref="P74:P76"/>
    <mergeCell ref="H71:H73"/>
    <mergeCell ref="M71:M73"/>
    <mergeCell ref="N71:N73"/>
    <mergeCell ref="O71:O73"/>
    <mergeCell ref="T30:T32"/>
    <mergeCell ref="AA27:AA29"/>
    <mergeCell ref="AB27:AB29"/>
    <mergeCell ref="AC27:AC29"/>
    <mergeCell ref="T58:T60"/>
    <mergeCell ref="U58:U60"/>
    <mergeCell ref="V58:V60"/>
    <mergeCell ref="W58:W60"/>
    <mergeCell ref="X58:X60"/>
    <mergeCell ref="Y58:Y60"/>
    <mergeCell ref="Z58:Z60"/>
    <mergeCell ref="AA58:AA60"/>
    <mergeCell ref="AB58:AB60"/>
    <mergeCell ref="AC58:AC60"/>
    <mergeCell ref="U17:U19"/>
    <mergeCell ref="U20:U22"/>
    <mergeCell ref="U23:U26"/>
    <mergeCell ref="U27:U29"/>
    <mergeCell ref="U30:U32"/>
    <mergeCell ref="T17:T19"/>
    <mergeCell ref="T20:T22"/>
    <mergeCell ref="T23:T26"/>
    <mergeCell ref="T27:T29"/>
    <mergeCell ref="V17:V19"/>
    <mergeCell ref="W17:W19"/>
    <mergeCell ref="X17:X19"/>
    <mergeCell ref="Y17:Y19"/>
    <mergeCell ref="Z17:Z19"/>
    <mergeCell ref="AA17:AA19"/>
    <mergeCell ref="AB17:AB19"/>
    <mergeCell ref="AC17:AC19"/>
    <mergeCell ref="V20:V22"/>
    <mergeCell ref="W20:W22"/>
    <mergeCell ref="X20:X22"/>
    <mergeCell ref="Y20:Y22"/>
    <mergeCell ref="Z20:Z22"/>
    <mergeCell ref="AA20:AA22"/>
    <mergeCell ref="AB20:AB22"/>
    <mergeCell ref="AC20:AC22"/>
    <mergeCell ref="V23:V26"/>
    <mergeCell ref="W23:W26"/>
    <mergeCell ref="X23:X26"/>
    <mergeCell ref="Y23:Y26"/>
    <mergeCell ref="Z23:Z26"/>
    <mergeCell ref="AA23:AA26"/>
    <mergeCell ref="Y30:Y32"/>
    <mergeCell ref="Z30:Z32"/>
    <mergeCell ref="AA30:AA32"/>
    <mergeCell ref="T15:U15"/>
    <mergeCell ref="V15:W15"/>
    <mergeCell ref="X15:Y15"/>
    <mergeCell ref="Z15:AA15"/>
    <mergeCell ref="AB15:AC15"/>
    <mergeCell ref="V30:V32"/>
    <mergeCell ref="W30:W32"/>
    <mergeCell ref="X30:X32"/>
    <mergeCell ref="AD15:AE15"/>
    <mergeCell ref="AD17:AD19"/>
    <mergeCell ref="AE17:AE19"/>
    <mergeCell ref="AD20:AD22"/>
    <mergeCell ref="AE20:AE22"/>
    <mergeCell ref="AD23:AD26"/>
    <mergeCell ref="AE23:AE26"/>
    <mergeCell ref="AB23:AB26"/>
    <mergeCell ref="AC23:AC26"/>
    <mergeCell ref="V27:V29"/>
    <mergeCell ref="W27:W29"/>
    <mergeCell ref="X27:X29"/>
    <mergeCell ref="Y27:Y29"/>
    <mergeCell ref="Z27:Z29"/>
    <mergeCell ref="AB30:AB32"/>
    <mergeCell ref="AC30:AC32"/>
    <mergeCell ref="AC64:AC67"/>
    <mergeCell ref="AD64:AD67"/>
    <mergeCell ref="AE64:AE67"/>
    <mergeCell ref="AF64:AF67"/>
    <mergeCell ref="AF15:AG15"/>
    <mergeCell ref="AF33:AF34"/>
    <mergeCell ref="AG33:AG34"/>
    <mergeCell ref="T56:U56"/>
    <mergeCell ref="V56:W56"/>
    <mergeCell ref="X56:Y56"/>
    <mergeCell ref="Z56:AA56"/>
    <mergeCell ref="AB56:AC56"/>
    <mergeCell ref="AD56:AE56"/>
    <mergeCell ref="AF56:AG56"/>
    <mergeCell ref="AF17:AF19"/>
    <mergeCell ref="AF20:AF22"/>
    <mergeCell ref="AF23:AF26"/>
    <mergeCell ref="AF27:AF29"/>
    <mergeCell ref="AF30:AF32"/>
    <mergeCell ref="AG17:AG19"/>
    <mergeCell ref="AG20:AG22"/>
    <mergeCell ref="AG23:AG26"/>
    <mergeCell ref="AG27:AG29"/>
    <mergeCell ref="AG30:AG32"/>
    <mergeCell ref="AD58:AD60"/>
    <mergeCell ref="AE58:AE60"/>
    <mergeCell ref="AF58:AF60"/>
    <mergeCell ref="AG58:AG60"/>
    <mergeCell ref="T61:T63"/>
    <mergeCell ref="U61:U63"/>
    <mergeCell ref="V61:V63"/>
    <mergeCell ref="W61:W63"/>
    <mergeCell ref="X61:X63"/>
    <mergeCell ref="Y61:Y63"/>
    <mergeCell ref="Z61:Z63"/>
    <mergeCell ref="AA61:AA63"/>
    <mergeCell ref="AB61:AB63"/>
    <mergeCell ref="AC61:AC63"/>
    <mergeCell ref="AD61:AD63"/>
    <mergeCell ref="AE61:AE63"/>
    <mergeCell ref="AF61:AF63"/>
    <mergeCell ref="AG61:AG63"/>
    <mergeCell ref="AG64:AG67"/>
    <mergeCell ref="T68:T70"/>
    <mergeCell ref="U68:U70"/>
    <mergeCell ref="V68:V70"/>
    <mergeCell ref="W68:W70"/>
    <mergeCell ref="X68:X70"/>
    <mergeCell ref="Y68:Y70"/>
    <mergeCell ref="Z68:Z70"/>
    <mergeCell ref="AA68:AA70"/>
    <mergeCell ref="AB68:AB70"/>
    <mergeCell ref="AC68:AC70"/>
    <mergeCell ref="AD68:AD70"/>
    <mergeCell ref="AE68:AE70"/>
    <mergeCell ref="AF68:AF70"/>
    <mergeCell ref="AG68:AG70"/>
    <mergeCell ref="T64:T67"/>
    <mergeCell ref="U64:U67"/>
    <mergeCell ref="V64:V67"/>
    <mergeCell ref="W64:W67"/>
    <mergeCell ref="X64:X67"/>
    <mergeCell ref="Y64:Y67"/>
    <mergeCell ref="Z64:Z67"/>
    <mergeCell ref="AA64:AA67"/>
    <mergeCell ref="AB64:AB67"/>
    <mergeCell ref="AF71:AF73"/>
    <mergeCell ref="AG71:AG73"/>
    <mergeCell ref="AF74:AF75"/>
    <mergeCell ref="AG74:AG75"/>
    <mergeCell ref="T97:U97"/>
    <mergeCell ref="V97:W97"/>
    <mergeCell ref="X97:Y97"/>
    <mergeCell ref="Z97:AA97"/>
    <mergeCell ref="AB97:AC97"/>
    <mergeCell ref="AD97:AE97"/>
    <mergeCell ref="AF97:AG97"/>
    <mergeCell ref="T71:T73"/>
    <mergeCell ref="U71:U73"/>
    <mergeCell ref="V71:V73"/>
    <mergeCell ref="W71:W73"/>
    <mergeCell ref="X71:X73"/>
    <mergeCell ref="Y71:Y73"/>
    <mergeCell ref="Z71:Z73"/>
    <mergeCell ref="AA71:AA73"/>
    <mergeCell ref="AB71:AB73"/>
    <mergeCell ref="AF99:AF101"/>
    <mergeCell ref="AG99:AG101"/>
    <mergeCell ref="T102:T104"/>
    <mergeCell ref="U102:U104"/>
    <mergeCell ref="V102:V104"/>
    <mergeCell ref="W102:W104"/>
    <mergeCell ref="X102:X104"/>
    <mergeCell ref="Y102:Y104"/>
    <mergeCell ref="Z102:Z104"/>
    <mergeCell ref="AA102:AA104"/>
    <mergeCell ref="AB102:AB104"/>
    <mergeCell ref="AC102:AC104"/>
    <mergeCell ref="AD102:AD104"/>
    <mergeCell ref="AE102:AE104"/>
    <mergeCell ref="AF102:AF104"/>
    <mergeCell ref="AG102:AG104"/>
    <mergeCell ref="T99:T101"/>
    <mergeCell ref="U99:U101"/>
    <mergeCell ref="V99:V101"/>
    <mergeCell ref="W99:W101"/>
    <mergeCell ref="X99:X101"/>
    <mergeCell ref="Y99:Y101"/>
    <mergeCell ref="Z99:Z101"/>
    <mergeCell ref="AA99:AA101"/>
    <mergeCell ref="A121:P123"/>
    <mergeCell ref="Y112:Y114"/>
    <mergeCell ref="Z112:Z114"/>
    <mergeCell ref="AA112:AA114"/>
    <mergeCell ref="AC105:AC108"/>
    <mergeCell ref="AD105:AD108"/>
    <mergeCell ref="AE105:AE108"/>
    <mergeCell ref="AF105:AF108"/>
    <mergeCell ref="AG105:AG108"/>
    <mergeCell ref="T109:T111"/>
    <mergeCell ref="U109:U111"/>
    <mergeCell ref="V109:V111"/>
    <mergeCell ref="W109:W111"/>
    <mergeCell ref="X109:X111"/>
    <mergeCell ref="Y109:Y111"/>
    <mergeCell ref="Z109:Z111"/>
    <mergeCell ref="AA109:AA111"/>
    <mergeCell ref="AB109:AB111"/>
    <mergeCell ref="AE109:AE111"/>
    <mergeCell ref="AF109:AF111"/>
    <mergeCell ref="AG109:AG111"/>
    <mergeCell ref="T105:T108"/>
    <mergeCell ref="U105:U108"/>
    <mergeCell ref="V105:V108"/>
    <mergeCell ref="A112:A114"/>
    <mergeCell ref="B112:B114"/>
    <mergeCell ref="C112:C114"/>
    <mergeCell ref="A80:P82"/>
    <mergeCell ref="A39:P41"/>
    <mergeCell ref="AE112:AE114"/>
    <mergeCell ref="T112:T114"/>
    <mergeCell ref="U112:U114"/>
    <mergeCell ref="V112:V114"/>
    <mergeCell ref="W112:W114"/>
    <mergeCell ref="X112:X114"/>
    <mergeCell ref="W105:W108"/>
    <mergeCell ref="X105:X108"/>
    <mergeCell ref="Y105:Y108"/>
    <mergeCell ref="Z105:Z108"/>
    <mergeCell ref="AA105:AA108"/>
    <mergeCell ref="AB105:AB108"/>
    <mergeCell ref="AC99:AC101"/>
    <mergeCell ref="AD99:AD101"/>
    <mergeCell ref="AE99:AE101"/>
    <mergeCell ref="AB99:AB101"/>
    <mergeCell ref="AC71:AC73"/>
    <mergeCell ref="AD71:AD73"/>
    <mergeCell ref="AE71:AE73"/>
    <mergeCell ref="AF112:AF114"/>
    <mergeCell ref="AG112:AG114"/>
    <mergeCell ref="AF115:AF116"/>
    <mergeCell ref="AG115:AG116"/>
    <mergeCell ref="AD112:AD114"/>
    <mergeCell ref="AC109:AC111"/>
    <mergeCell ref="AD109:AD111"/>
    <mergeCell ref="AB112:AB114"/>
    <mergeCell ref="AC112:AC114"/>
    <mergeCell ref="A124:P126"/>
    <mergeCell ref="A127:P129"/>
    <mergeCell ref="A130:B131"/>
    <mergeCell ref="C130:D131"/>
    <mergeCell ref="G130:H131"/>
    <mergeCell ref="I130:O131"/>
    <mergeCell ref="A132:B137"/>
    <mergeCell ref="C132:D137"/>
    <mergeCell ref="G132:H133"/>
    <mergeCell ref="I132:O133"/>
    <mergeCell ref="G134:H135"/>
    <mergeCell ref="I134:O135"/>
    <mergeCell ref="G136:H137"/>
    <mergeCell ref="I136:O137"/>
    <mergeCell ref="A138:B139"/>
    <mergeCell ref="C138:D139"/>
    <mergeCell ref="E138:F139"/>
    <mergeCell ref="G138:H139"/>
    <mergeCell ref="I138:J139"/>
    <mergeCell ref="K138:L139"/>
    <mergeCell ref="M138:N139"/>
    <mergeCell ref="O138:P139"/>
    <mergeCell ref="T138:U138"/>
    <mergeCell ref="V138:W138"/>
    <mergeCell ref="X138:Y138"/>
    <mergeCell ref="Z138:AA138"/>
    <mergeCell ref="AB138:AC138"/>
    <mergeCell ref="AD138:AE138"/>
    <mergeCell ref="AF138:AG138"/>
    <mergeCell ref="A140:A142"/>
    <mergeCell ref="B140:B142"/>
    <mergeCell ref="C140:C142"/>
    <mergeCell ref="D140:D142"/>
    <mergeCell ref="E140:E142"/>
    <mergeCell ref="F140:F142"/>
    <mergeCell ref="G140:G142"/>
    <mergeCell ref="H140:H142"/>
    <mergeCell ref="I140:I142"/>
    <mergeCell ref="J140:J142"/>
    <mergeCell ref="K140:K142"/>
    <mergeCell ref="L140:L142"/>
    <mergeCell ref="M140:M142"/>
    <mergeCell ref="N140:N142"/>
    <mergeCell ref="O140:O142"/>
    <mergeCell ref="P140:P142"/>
    <mergeCell ref="T140:T142"/>
    <mergeCell ref="U140:U142"/>
    <mergeCell ref="V140:V142"/>
    <mergeCell ref="W140:W142"/>
    <mergeCell ref="X140:X142"/>
    <mergeCell ref="Y140:Y142"/>
    <mergeCell ref="Z140:Z142"/>
    <mergeCell ref="AA140:AA142"/>
    <mergeCell ref="AB140:AB142"/>
    <mergeCell ref="AC140:AC142"/>
    <mergeCell ref="AD140:AD142"/>
    <mergeCell ref="AE140:AE142"/>
    <mergeCell ref="AF140:AF142"/>
    <mergeCell ref="AG140:AG142"/>
    <mergeCell ref="A143:A145"/>
    <mergeCell ref="B143:B145"/>
    <mergeCell ref="C143:C145"/>
    <mergeCell ref="D143:D145"/>
    <mergeCell ref="E143:E145"/>
    <mergeCell ref="F143:F145"/>
    <mergeCell ref="G143:G145"/>
    <mergeCell ref="H143:H145"/>
    <mergeCell ref="I143:I145"/>
    <mergeCell ref="J143:J145"/>
    <mergeCell ref="K143:K145"/>
    <mergeCell ref="L143:L145"/>
    <mergeCell ref="M143:M145"/>
    <mergeCell ref="N143:N145"/>
    <mergeCell ref="O143:O145"/>
    <mergeCell ref="P143:P145"/>
    <mergeCell ref="T143:T145"/>
    <mergeCell ref="U143:U145"/>
    <mergeCell ref="V143:V145"/>
    <mergeCell ref="W143:W145"/>
    <mergeCell ref="X143:X145"/>
    <mergeCell ref="Y143:Y145"/>
    <mergeCell ref="Z143:Z145"/>
    <mergeCell ref="AA143:AA145"/>
    <mergeCell ref="AB143:AB145"/>
    <mergeCell ref="AC143:AC145"/>
    <mergeCell ref="AD143:AD145"/>
    <mergeCell ref="AE143:AE145"/>
    <mergeCell ref="AF143:AF145"/>
    <mergeCell ref="AG143:AG145"/>
    <mergeCell ref="A146:A149"/>
    <mergeCell ref="B146:B147"/>
    <mergeCell ref="C146:C149"/>
    <mergeCell ref="D146:D147"/>
    <mergeCell ref="E146:E149"/>
    <mergeCell ref="F146:F149"/>
    <mergeCell ref="G146:G149"/>
    <mergeCell ref="H146:H149"/>
    <mergeCell ref="I146:I149"/>
    <mergeCell ref="J146:J149"/>
    <mergeCell ref="K146:K149"/>
    <mergeCell ref="L146:L149"/>
    <mergeCell ref="M146:M149"/>
    <mergeCell ref="N146:N149"/>
    <mergeCell ref="O146:O149"/>
    <mergeCell ref="P146:P149"/>
    <mergeCell ref="T146:T149"/>
    <mergeCell ref="U146:U149"/>
    <mergeCell ref="V146:V149"/>
    <mergeCell ref="W146:W149"/>
    <mergeCell ref="X146:X149"/>
    <mergeCell ref="Y146:Y149"/>
    <mergeCell ref="Z146:Z149"/>
    <mergeCell ref="AA146:AA149"/>
    <mergeCell ref="AB146:AB149"/>
    <mergeCell ref="AC146:AC149"/>
    <mergeCell ref="AD146:AD149"/>
    <mergeCell ref="AE146:AE149"/>
    <mergeCell ref="AF146:AF149"/>
    <mergeCell ref="AG146:AG149"/>
    <mergeCell ref="B148:B149"/>
    <mergeCell ref="D148:D149"/>
    <mergeCell ref="A150:A152"/>
    <mergeCell ref="B150:B152"/>
    <mergeCell ref="C150:C152"/>
    <mergeCell ref="D150:D152"/>
    <mergeCell ref="E150:E152"/>
    <mergeCell ref="F150:F152"/>
    <mergeCell ref="G150:G152"/>
    <mergeCell ref="H150:H152"/>
    <mergeCell ref="I150:I152"/>
    <mergeCell ref="J150:J152"/>
    <mergeCell ref="K150:K152"/>
    <mergeCell ref="L150:L152"/>
    <mergeCell ref="M150:M152"/>
    <mergeCell ref="N150:N152"/>
    <mergeCell ref="O150:O152"/>
    <mergeCell ref="P150:P152"/>
    <mergeCell ref="T150:T152"/>
    <mergeCell ref="U150:U152"/>
    <mergeCell ref="V150:V152"/>
    <mergeCell ref="W150:W152"/>
    <mergeCell ref="X150:X152"/>
    <mergeCell ref="Y150:Y152"/>
    <mergeCell ref="Z150:Z152"/>
    <mergeCell ref="AA150:AA152"/>
    <mergeCell ref="AB150:AB152"/>
    <mergeCell ref="AC150:AC152"/>
    <mergeCell ref="AD150:AD152"/>
    <mergeCell ref="AE150:AE152"/>
    <mergeCell ref="AF150:AF152"/>
    <mergeCell ref="AG150:AG152"/>
    <mergeCell ref="A153:A155"/>
    <mergeCell ref="B153:B155"/>
    <mergeCell ref="C153:C155"/>
    <mergeCell ref="D153:D155"/>
    <mergeCell ref="E153:E155"/>
    <mergeCell ref="F153:F155"/>
    <mergeCell ref="G153:G155"/>
    <mergeCell ref="H153:H155"/>
    <mergeCell ref="I153:I155"/>
    <mergeCell ref="J153:J155"/>
    <mergeCell ref="K153:K155"/>
    <mergeCell ref="L153:L155"/>
    <mergeCell ref="M153:M155"/>
    <mergeCell ref="N153:N155"/>
    <mergeCell ref="O153:O155"/>
    <mergeCell ref="P153:P155"/>
    <mergeCell ref="T153:T155"/>
    <mergeCell ref="U153:U155"/>
    <mergeCell ref="V153:V155"/>
    <mergeCell ref="W153:W155"/>
    <mergeCell ref="X153:X155"/>
    <mergeCell ref="Y153:Y155"/>
    <mergeCell ref="A162:P164"/>
    <mergeCell ref="Z153:Z155"/>
    <mergeCell ref="AA153:AA155"/>
    <mergeCell ref="AB153:AB155"/>
    <mergeCell ref="AC153:AC155"/>
    <mergeCell ref="AD153:AD155"/>
    <mergeCell ref="AE153:AE155"/>
    <mergeCell ref="AF153:AF155"/>
    <mergeCell ref="AG153:AG155"/>
    <mergeCell ref="A156:C161"/>
    <mergeCell ref="D156:F161"/>
    <mergeCell ref="G156:N161"/>
    <mergeCell ref="O156:O158"/>
    <mergeCell ref="P156:P158"/>
    <mergeCell ref="AF156:AF157"/>
    <mergeCell ref="AG156:AG157"/>
    <mergeCell ref="O159:P161"/>
  </mergeCells>
  <phoneticPr fontId="0" type="noConversion"/>
  <printOptions horizontalCentered="1" verticalCentered="1"/>
  <pageMargins left="0" right="0" top="0" bottom="0" header="0.51181102362204722" footer="0.51181102362204722"/>
  <pageSetup orientation="landscape" r:id="rId1"/>
  <headerFooter alignWithMargins="0"/>
  <rowBreaks count="3" manualBreakCount="3">
    <brk id="41" max="16383" man="1"/>
    <brk id="82" max="15" man="1"/>
    <brk id="123" max="15" man="1"/>
  </rowBreaks>
  <ignoredErrors>
    <ignoredError sqref="U17" formula="1"/>
    <ignoredError sqref="O17:P17 O20:P20 O23:P23 O27:P2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207"/>
  <sheetViews>
    <sheetView showWhiteSpace="0" zoomScaleNormal="100" workbookViewId="0">
      <selection sqref="A1:P3"/>
    </sheetView>
  </sheetViews>
  <sheetFormatPr defaultColWidth="8.7109375" defaultRowHeight="12.75" x14ac:dyDescent="0.2"/>
  <cols>
    <col min="1" max="1" width="4.7109375" style="14" customWidth="1"/>
    <col min="2" max="2" width="30.7109375" style="14" customWidth="1"/>
    <col min="3" max="3" width="4.7109375" style="14" customWidth="1"/>
    <col min="4" max="4" width="30.7109375" style="14" customWidth="1"/>
    <col min="5" max="16" width="4.7109375" style="14" customWidth="1"/>
    <col min="17" max="17" width="5.7109375" style="13" customWidth="1"/>
    <col min="18" max="18" width="9.28515625" style="14" customWidth="1"/>
    <col min="19" max="19" width="25.7109375" style="14" customWidth="1"/>
    <col min="20" max="33" width="3.7109375" style="14" customWidth="1"/>
    <col min="34" max="16384" width="8.7109375" style="14"/>
  </cols>
  <sheetData>
    <row r="1" spans="1:33" ht="12.75" customHeight="1" x14ac:dyDescent="0.2">
      <c r="A1" s="220" t="str">
        <f>Results!A1</f>
        <v>ISLE OF MAN TABLE TENNIS ASSOCIATION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2"/>
    </row>
    <row r="2" spans="1:33" ht="12.75" customHeight="1" x14ac:dyDescent="0.2">
      <c r="A2" s="223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5"/>
    </row>
    <row r="3" spans="1:33" ht="12.75" customHeight="1" x14ac:dyDescent="0.2">
      <c r="A3" s="223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5"/>
    </row>
    <row r="4" spans="1:33" ht="12.75" customHeight="1" x14ac:dyDescent="0.2">
      <c r="A4" s="226" t="str">
        <f>Results!A4</f>
        <v>HOME COUNTRIES INTERNATIONAL CHAMPIONSHIP - MEN TEAM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8"/>
    </row>
    <row r="5" spans="1:33" ht="12.75" customHeight="1" x14ac:dyDescent="0.2">
      <c r="A5" s="226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8"/>
    </row>
    <row r="6" spans="1:33" ht="12.75" customHeight="1" x14ac:dyDescent="0.2">
      <c r="A6" s="229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1"/>
    </row>
    <row r="7" spans="1:33" ht="12.75" customHeight="1" x14ac:dyDescent="0.2">
      <c r="A7" s="232" t="s">
        <v>27</v>
      </c>
      <c r="B7" s="233"/>
      <c r="C7" s="232" t="s">
        <v>28</v>
      </c>
      <c r="D7" s="236"/>
      <c r="E7" s="15"/>
      <c r="F7" s="15"/>
      <c r="G7" s="239" t="s">
        <v>24</v>
      </c>
      <c r="H7" s="239"/>
      <c r="I7" s="241" t="str">
        <f>Schedule!D10</f>
        <v>Friday 8th November 2019</v>
      </c>
      <c r="J7" s="242"/>
      <c r="K7" s="242"/>
      <c r="L7" s="242"/>
      <c r="M7" s="242"/>
      <c r="N7" s="242"/>
      <c r="O7" s="242"/>
      <c r="P7" s="16"/>
    </row>
    <row r="8" spans="1:33" ht="12.75" customHeight="1" x14ac:dyDescent="0.2">
      <c r="A8" s="234"/>
      <c r="B8" s="235"/>
      <c r="C8" s="237"/>
      <c r="D8" s="238"/>
      <c r="E8" s="17"/>
      <c r="F8" s="17"/>
      <c r="G8" s="240"/>
      <c r="H8" s="240"/>
      <c r="I8" s="243"/>
      <c r="J8" s="243"/>
      <c r="K8" s="243"/>
      <c r="L8" s="243"/>
      <c r="M8" s="243"/>
      <c r="N8" s="243"/>
      <c r="O8" s="243"/>
      <c r="P8" s="18"/>
    </row>
    <row r="9" spans="1:33" ht="12.75" customHeight="1" x14ac:dyDescent="0.2">
      <c r="A9" s="244" t="str">
        <f>Schedule!D12</f>
        <v>GUERNSEY</v>
      </c>
      <c r="B9" s="245"/>
      <c r="C9" s="244" t="str">
        <f>Schedule!F12</f>
        <v>ISLE OF MAN</v>
      </c>
      <c r="D9" s="250"/>
      <c r="E9" s="17"/>
      <c r="F9" s="17"/>
      <c r="G9" s="240" t="s">
        <v>25</v>
      </c>
      <c r="H9" s="240"/>
      <c r="I9" s="243">
        <f>Schedule!A12</f>
        <v>10</v>
      </c>
      <c r="J9" s="243"/>
      <c r="K9" s="243"/>
      <c r="L9" s="243"/>
      <c r="M9" s="243"/>
      <c r="N9" s="243"/>
      <c r="O9" s="243"/>
      <c r="P9" s="18"/>
    </row>
    <row r="10" spans="1:33" ht="12.75" customHeight="1" x14ac:dyDescent="0.2">
      <c r="A10" s="246"/>
      <c r="B10" s="247"/>
      <c r="C10" s="251"/>
      <c r="D10" s="252"/>
      <c r="E10" s="17"/>
      <c r="F10" s="17"/>
      <c r="G10" s="240"/>
      <c r="H10" s="240"/>
      <c r="I10" s="243"/>
      <c r="J10" s="243"/>
      <c r="K10" s="243"/>
      <c r="L10" s="243"/>
      <c r="M10" s="243"/>
      <c r="N10" s="243"/>
      <c r="O10" s="243"/>
      <c r="P10" s="18"/>
    </row>
    <row r="11" spans="1:33" ht="12.75" customHeight="1" x14ac:dyDescent="0.2">
      <c r="A11" s="246"/>
      <c r="B11" s="247"/>
      <c r="C11" s="251"/>
      <c r="D11" s="252"/>
      <c r="E11" s="17"/>
      <c r="F11" s="17"/>
      <c r="G11" s="240" t="s">
        <v>26</v>
      </c>
      <c r="H11" s="240"/>
      <c r="I11" s="255">
        <f>Schedule!G12</f>
        <v>0.625</v>
      </c>
      <c r="J11" s="255"/>
      <c r="K11" s="255"/>
      <c r="L11" s="255"/>
      <c r="M11" s="255"/>
      <c r="N11" s="255"/>
      <c r="O11" s="255"/>
      <c r="P11" s="18"/>
    </row>
    <row r="12" spans="1:33" ht="12.75" customHeight="1" x14ac:dyDescent="0.2">
      <c r="A12" s="246"/>
      <c r="B12" s="247"/>
      <c r="C12" s="251"/>
      <c r="D12" s="252"/>
      <c r="E12" s="17"/>
      <c r="F12" s="17"/>
      <c r="G12" s="240"/>
      <c r="H12" s="240"/>
      <c r="I12" s="255"/>
      <c r="J12" s="255"/>
      <c r="K12" s="255"/>
      <c r="L12" s="255"/>
      <c r="M12" s="255"/>
      <c r="N12" s="255"/>
      <c r="O12" s="255"/>
      <c r="P12" s="18"/>
    </row>
    <row r="13" spans="1:33" ht="12.75" customHeight="1" x14ac:dyDescent="0.2">
      <c r="A13" s="246"/>
      <c r="B13" s="247"/>
      <c r="C13" s="251"/>
      <c r="D13" s="252"/>
      <c r="E13" s="17"/>
      <c r="F13" s="17"/>
      <c r="G13" s="256" t="s">
        <v>30</v>
      </c>
      <c r="H13" s="256"/>
      <c r="I13" s="243" t="str">
        <f>Schedule!A10</f>
        <v>Session 2</v>
      </c>
      <c r="J13" s="243"/>
      <c r="K13" s="243"/>
      <c r="L13" s="243"/>
      <c r="M13" s="243"/>
      <c r="N13" s="243"/>
      <c r="O13" s="243"/>
      <c r="P13" s="18"/>
    </row>
    <row r="14" spans="1:33" ht="12.75" customHeight="1" x14ac:dyDescent="0.2">
      <c r="A14" s="248"/>
      <c r="B14" s="249"/>
      <c r="C14" s="253"/>
      <c r="D14" s="254"/>
      <c r="E14" s="17"/>
      <c r="F14" s="17"/>
      <c r="G14" s="257"/>
      <c r="H14" s="257"/>
      <c r="I14" s="257"/>
      <c r="J14" s="257"/>
      <c r="K14" s="257"/>
      <c r="L14" s="257"/>
      <c r="M14" s="257"/>
      <c r="N14" s="257"/>
      <c r="O14" s="257"/>
      <c r="P14" s="18"/>
    </row>
    <row r="15" spans="1:33" ht="12.75" customHeight="1" x14ac:dyDescent="0.2">
      <c r="A15" s="215" t="s">
        <v>14</v>
      </c>
      <c r="B15" s="216"/>
      <c r="C15" s="215" t="s">
        <v>13</v>
      </c>
      <c r="D15" s="216"/>
      <c r="E15" s="219" t="s">
        <v>0</v>
      </c>
      <c r="F15" s="216"/>
      <c r="G15" s="219" t="s">
        <v>1</v>
      </c>
      <c r="H15" s="216"/>
      <c r="I15" s="219" t="s">
        <v>2</v>
      </c>
      <c r="J15" s="216"/>
      <c r="K15" s="219" t="s">
        <v>3</v>
      </c>
      <c r="L15" s="216"/>
      <c r="M15" s="219" t="s">
        <v>4</v>
      </c>
      <c r="N15" s="216"/>
      <c r="O15" s="219" t="s">
        <v>5</v>
      </c>
      <c r="P15" s="216"/>
      <c r="S15" s="19"/>
      <c r="T15" s="172">
        <v>1</v>
      </c>
      <c r="U15" s="172"/>
      <c r="V15" s="172">
        <v>2</v>
      </c>
      <c r="W15" s="172"/>
      <c r="X15" s="172">
        <v>3</v>
      </c>
      <c r="Y15" s="172"/>
      <c r="Z15" s="172">
        <v>4</v>
      </c>
      <c r="AA15" s="172"/>
      <c r="AB15" s="172">
        <v>5</v>
      </c>
      <c r="AC15" s="172"/>
      <c r="AD15" s="212" t="s">
        <v>53</v>
      </c>
      <c r="AE15" s="172"/>
      <c r="AF15" s="213" t="s">
        <v>52</v>
      </c>
      <c r="AG15" s="214"/>
    </row>
    <row r="16" spans="1:33" ht="12.75" customHeight="1" x14ac:dyDescent="0.2">
      <c r="A16" s="217"/>
      <c r="B16" s="218"/>
      <c r="C16" s="217"/>
      <c r="D16" s="218"/>
      <c r="E16" s="217"/>
      <c r="F16" s="218"/>
      <c r="G16" s="217"/>
      <c r="H16" s="218"/>
      <c r="I16" s="217"/>
      <c r="J16" s="218"/>
      <c r="K16" s="217"/>
      <c r="L16" s="218"/>
      <c r="M16" s="217"/>
      <c r="N16" s="218"/>
      <c r="O16" s="217"/>
      <c r="P16" s="218"/>
      <c r="S16" s="19"/>
      <c r="T16" s="20" t="s">
        <v>20</v>
      </c>
      <c r="U16" s="20" t="s">
        <v>7</v>
      </c>
      <c r="V16" s="20" t="s">
        <v>20</v>
      </c>
      <c r="W16" s="20" t="s">
        <v>7</v>
      </c>
      <c r="X16" s="20" t="s">
        <v>20</v>
      </c>
      <c r="Y16" s="20" t="s">
        <v>7</v>
      </c>
      <c r="Z16" s="20" t="s">
        <v>20</v>
      </c>
      <c r="AA16" s="20" t="s">
        <v>7</v>
      </c>
      <c r="AB16" s="20" t="s">
        <v>20</v>
      </c>
      <c r="AC16" s="20" t="s">
        <v>7</v>
      </c>
      <c r="AD16" s="20" t="s">
        <v>20</v>
      </c>
      <c r="AE16" s="20" t="s">
        <v>7</v>
      </c>
      <c r="AF16" s="20" t="s">
        <v>20</v>
      </c>
      <c r="AG16" s="20" t="s">
        <v>7</v>
      </c>
    </row>
    <row r="17" spans="1:33" ht="12.75" customHeight="1" x14ac:dyDescent="0.2">
      <c r="A17" s="195" t="s">
        <v>7</v>
      </c>
      <c r="B17" s="198" t="str">
        <f>S17</f>
        <v>Garry Dodd (165)</v>
      </c>
      <c r="C17" s="195" t="s">
        <v>9</v>
      </c>
      <c r="D17" s="198" t="str">
        <f>S20</f>
        <v>Sean Drewry (102)</v>
      </c>
      <c r="E17" s="201"/>
      <c r="F17" s="204"/>
      <c r="G17" s="201"/>
      <c r="H17" s="204"/>
      <c r="I17" s="201"/>
      <c r="J17" s="204"/>
      <c r="K17" s="201"/>
      <c r="L17" s="204"/>
      <c r="M17" s="201"/>
      <c r="N17" s="204"/>
      <c r="O17" s="183">
        <f>AD17</f>
        <v>0</v>
      </c>
      <c r="P17" s="186">
        <f>AE17</f>
        <v>0</v>
      </c>
      <c r="Q17" s="21" t="s">
        <v>7</v>
      </c>
      <c r="R17" s="22" t="str">
        <f>VLOOKUP(A9,teamdata,2)</f>
        <v>GSYSM1</v>
      </c>
      <c r="S17" s="19" t="str">
        <f>VLOOKUP(R17,players,4)</f>
        <v>Garry Dodd (165)</v>
      </c>
      <c r="T17" s="172">
        <f>IF(E17&gt;F17,1,0)</f>
        <v>0</v>
      </c>
      <c r="U17" s="172">
        <f>IF(F17&gt;E17,1,0)</f>
        <v>0</v>
      </c>
      <c r="V17" s="172">
        <f>IF(G17&gt;H17,1,0)</f>
        <v>0</v>
      </c>
      <c r="W17" s="172">
        <f>IF(H17&gt;G17,1,0)</f>
        <v>0</v>
      </c>
      <c r="X17" s="172">
        <f>IF(I17&gt;J17,1,0)</f>
        <v>0</v>
      </c>
      <c r="Y17" s="172">
        <f>IF(J17&gt;I17,1,0)</f>
        <v>0</v>
      </c>
      <c r="Z17" s="172">
        <f>IF(K17&gt;L17,1,0)</f>
        <v>0</v>
      </c>
      <c r="AA17" s="172">
        <f>IF(L17&gt;K17,1,0)</f>
        <v>0</v>
      </c>
      <c r="AB17" s="172">
        <f>IF(M17&gt;N17,1,0)</f>
        <v>0</v>
      </c>
      <c r="AC17" s="172">
        <f>IF(N17&gt;M17,1,0)</f>
        <v>0</v>
      </c>
      <c r="AD17" s="172">
        <f>T17+V17+X17+Z17+AB17</f>
        <v>0</v>
      </c>
      <c r="AE17" s="172">
        <f>U17+W17+Y17+AA17+AC17</f>
        <v>0</v>
      </c>
      <c r="AF17" s="172">
        <f>IF(AD17&gt;AE17,1,0)</f>
        <v>0</v>
      </c>
      <c r="AG17" s="172">
        <f>IF(AE17&gt;AD17,1,0)</f>
        <v>0</v>
      </c>
    </row>
    <row r="18" spans="1:33" ht="12.75" customHeight="1" x14ac:dyDescent="0.2">
      <c r="A18" s="196"/>
      <c r="B18" s="199"/>
      <c r="C18" s="196"/>
      <c r="D18" s="199"/>
      <c r="E18" s="202"/>
      <c r="F18" s="205"/>
      <c r="G18" s="202"/>
      <c r="H18" s="205"/>
      <c r="I18" s="202"/>
      <c r="J18" s="205"/>
      <c r="K18" s="202"/>
      <c r="L18" s="205"/>
      <c r="M18" s="202"/>
      <c r="N18" s="205"/>
      <c r="O18" s="184"/>
      <c r="P18" s="187"/>
      <c r="Q18" s="21" t="s">
        <v>8</v>
      </c>
      <c r="R18" s="22" t="str">
        <f>VLOOKUP(A9,teamdata,3)</f>
        <v>GSYSM2</v>
      </c>
      <c r="S18" s="19" t="str">
        <f>VLOOKUP(R18,players,4)</f>
        <v>Lawrence Stacey (166)</v>
      </c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</row>
    <row r="19" spans="1:33" ht="12.75" customHeight="1" x14ac:dyDescent="0.2">
      <c r="A19" s="197"/>
      <c r="B19" s="200"/>
      <c r="C19" s="197"/>
      <c r="D19" s="200"/>
      <c r="E19" s="203"/>
      <c r="F19" s="206"/>
      <c r="G19" s="203"/>
      <c r="H19" s="206"/>
      <c r="I19" s="203"/>
      <c r="J19" s="206"/>
      <c r="K19" s="203"/>
      <c r="L19" s="206"/>
      <c r="M19" s="203"/>
      <c r="N19" s="206"/>
      <c r="O19" s="185"/>
      <c r="P19" s="188"/>
      <c r="Q19" s="23"/>
      <c r="R19" s="22"/>
      <c r="S19" s="19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</row>
    <row r="20" spans="1:33" ht="12.75" customHeight="1" x14ac:dyDescent="0.2">
      <c r="A20" s="195" t="s">
        <v>8</v>
      </c>
      <c r="B20" s="198" t="str">
        <f>S18</f>
        <v>Lawrence Stacey (166)</v>
      </c>
      <c r="C20" s="195" t="s">
        <v>6</v>
      </c>
      <c r="D20" s="198" t="str">
        <f>S21</f>
        <v>Sam Bailey (101)</v>
      </c>
      <c r="E20" s="201"/>
      <c r="F20" s="204"/>
      <c r="G20" s="201"/>
      <c r="H20" s="204"/>
      <c r="I20" s="201"/>
      <c r="J20" s="204"/>
      <c r="K20" s="201"/>
      <c r="L20" s="204"/>
      <c r="M20" s="201"/>
      <c r="N20" s="204"/>
      <c r="O20" s="183">
        <f>AD20</f>
        <v>0</v>
      </c>
      <c r="P20" s="186">
        <f>AE20</f>
        <v>0</v>
      </c>
      <c r="Q20" s="24" t="s">
        <v>9</v>
      </c>
      <c r="R20" s="22" t="str">
        <f>VLOOKUP(C9,teamdata,3)</f>
        <v>IOMSM2</v>
      </c>
      <c r="S20" s="19" t="str">
        <f>VLOOKUP(R20,players,4)</f>
        <v>Sean Drewry (102)</v>
      </c>
      <c r="T20" s="172">
        <f>IF(E20&gt;F20,1,0)</f>
        <v>0</v>
      </c>
      <c r="U20" s="172">
        <f>IF(F20&gt;E20,1,0)</f>
        <v>0</v>
      </c>
      <c r="V20" s="172">
        <f>IF(G20&gt;H20,1,0)</f>
        <v>0</v>
      </c>
      <c r="W20" s="172">
        <f>IF(H20&gt;G20,1,0)</f>
        <v>0</v>
      </c>
      <c r="X20" s="172">
        <f>IF(I20&gt;J20,1,0)</f>
        <v>0</v>
      </c>
      <c r="Y20" s="172">
        <f>IF(J20&gt;I20,1,0)</f>
        <v>0</v>
      </c>
      <c r="Z20" s="172">
        <f>IF(K20&gt;L20,1,0)</f>
        <v>0</v>
      </c>
      <c r="AA20" s="172">
        <f>IF(L20&gt;K20,1,0)</f>
        <v>0</v>
      </c>
      <c r="AB20" s="172">
        <f>IF(M20&gt;N20,1,0)</f>
        <v>0</v>
      </c>
      <c r="AC20" s="172">
        <f>IF(N20&gt;M20,1,0)</f>
        <v>0</v>
      </c>
      <c r="AD20" s="172">
        <f>T20+V20+X20+Z20+AB20</f>
        <v>0</v>
      </c>
      <c r="AE20" s="172">
        <f>U20+W20+Y20+AA20+AC20</f>
        <v>0</v>
      </c>
      <c r="AF20" s="172">
        <f>IF(AD20&gt;AE20,1,0)</f>
        <v>0</v>
      </c>
      <c r="AG20" s="172">
        <f>IF(AE20&gt;AD20,1,0)</f>
        <v>0</v>
      </c>
    </row>
    <row r="21" spans="1:33" ht="12.75" customHeight="1" x14ac:dyDescent="0.2">
      <c r="A21" s="196"/>
      <c r="B21" s="199"/>
      <c r="C21" s="196"/>
      <c r="D21" s="199"/>
      <c r="E21" s="202"/>
      <c r="F21" s="205"/>
      <c r="G21" s="202"/>
      <c r="H21" s="205"/>
      <c r="I21" s="202"/>
      <c r="J21" s="205"/>
      <c r="K21" s="202"/>
      <c r="L21" s="205"/>
      <c r="M21" s="202"/>
      <c r="N21" s="205"/>
      <c r="O21" s="184"/>
      <c r="P21" s="187"/>
      <c r="Q21" s="21" t="s">
        <v>6</v>
      </c>
      <c r="R21" s="22" t="str">
        <f>VLOOKUP(C9,teamdata,2)</f>
        <v>IOMSM1</v>
      </c>
      <c r="S21" s="19" t="str">
        <f>VLOOKUP(R21,players,4)</f>
        <v>Sam Bailey (101)</v>
      </c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</row>
    <row r="22" spans="1:33" ht="12.75" customHeight="1" x14ac:dyDescent="0.2">
      <c r="A22" s="197"/>
      <c r="B22" s="200"/>
      <c r="C22" s="197"/>
      <c r="D22" s="200"/>
      <c r="E22" s="203"/>
      <c r="F22" s="206"/>
      <c r="G22" s="203"/>
      <c r="H22" s="206"/>
      <c r="I22" s="203"/>
      <c r="J22" s="206"/>
      <c r="K22" s="203"/>
      <c r="L22" s="206"/>
      <c r="M22" s="203"/>
      <c r="N22" s="206"/>
      <c r="O22" s="185"/>
      <c r="P22" s="188"/>
      <c r="S22" s="19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</row>
    <row r="23" spans="1:33" ht="12.75" customHeight="1" x14ac:dyDescent="0.2">
      <c r="A23" s="207" t="s">
        <v>10</v>
      </c>
      <c r="B23" s="198" t="str">
        <f>S23</f>
        <v>Garry Dodd (165)</v>
      </c>
      <c r="C23" s="211" t="s">
        <v>10</v>
      </c>
      <c r="D23" s="198" t="str">
        <f>S25</f>
        <v>Sam Bailey (101)</v>
      </c>
      <c r="E23" s="201"/>
      <c r="F23" s="204"/>
      <c r="G23" s="201"/>
      <c r="H23" s="204"/>
      <c r="I23" s="201"/>
      <c r="J23" s="204"/>
      <c r="K23" s="201"/>
      <c r="L23" s="204"/>
      <c r="M23" s="201"/>
      <c r="N23" s="204"/>
      <c r="O23" s="183">
        <f>AD23</f>
        <v>0</v>
      </c>
      <c r="P23" s="186">
        <f>AE23</f>
        <v>0</v>
      </c>
      <c r="Q23" s="21" t="s">
        <v>7</v>
      </c>
      <c r="R23" s="22" t="str">
        <f>R17</f>
        <v>GSYSM1</v>
      </c>
      <c r="S23" s="19" t="str">
        <f>VLOOKUP(R23,players,4)</f>
        <v>Garry Dodd (165)</v>
      </c>
      <c r="T23" s="172">
        <f>IF(E23&gt;F23,1,0)</f>
        <v>0</v>
      </c>
      <c r="U23" s="172">
        <f>IF(F23&gt;E23,1,0)</f>
        <v>0</v>
      </c>
      <c r="V23" s="172">
        <f>IF(G23&gt;H23,1,0)</f>
        <v>0</v>
      </c>
      <c r="W23" s="172">
        <f>IF(H23&gt;G23,1,0)</f>
        <v>0</v>
      </c>
      <c r="X23" s="172">
        <f>IF(I23&gt;J23,1,0)</f>
        <v>0</v>
      </c>
      <c r="Y23" s="172">
        <f>IF(J23&gt;I23,1,0)</f>
        <v>0</v>
      </c>
      <c r="Z23" s="172">
        <f>IF(K23&gt;L23,1,0)</f>
        <v>0</v>
      </c>
      <c r="AA23" s="172">
        <f>IF(L23&gt;K23,1,0)</f>
        <v>0</v>
      </c>
      <c r="AB23" s="172">
        <f>IF(M23&gt;N23,1,0)</f>
        <v>0</v>
      </c>
      <c r="AC23" s="172">
        <f>IF(N23&gt;M23,1,0)</f>
        <v>0</v>
      </c>
      <c r="AD23" s="172">
        <f>T23+V23+X23+Z23+AB23</f>
        <v>0</v>
      </c>
      <c r="AE23" s="172">
        <f>U23+W23+Y23+AA23+AC23</f>
        <v>0</v>
      </c>
      <c r="AF23" s="172">
        <f>IF(AD23&gt;AE23,1,0)</f>
        <v>0</v>
      </c>
      <c r="AG23" s="172">
        <f>IF(AE23&gt;AD23,1,0)</f>
        <v>0</v>
      </c>
    </row>
    <row r="24" spans="1:33" ht="12.75" customHeight="1" x14ac:dyDescent="0.2">
      <c r="A24" s="208"/>
      <c r="B24" s="199"/>
      <c r="C24" s="209"/>
      <c r="D24" s="199"/>
      <c r="E24" s="202"/>
      <c r="F24" s="205"/>
      <c r="G24" s="202"/>
      <c r="H24" s="205"/>
      <c r="I24" s="202"/>
      <c r="J24" s="205"/>
      <c r="K24" s="202"/>
      <c r="L24" s="205"/>
      <c r="M24" s="202"/>
      <c r="N24" s="205"/>
      <c r="O24" s="184"/>
      <c r="P24" s="187"/>
      <c r="Q24" s="21" t="s">
        <v>8</v>
      </c>
      <c r="R24" s="22" t="str">
        <f>R18</f>
        <v>GSYSM2</v>
      </c>
      <c r="S24" s="19" t="str">
        <f>VLOOKUP(R24,players,4)</f>
        <v>Lawrence Stacey (166)</v>
      </c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</row>
    <row r="25" spans="1:33" ht="12.75" customHeight="1" x14ac:dyDescent="0.2">
      <c r="A25" s="209"/>
      <c r="B25" s="199" t="str">
        <f>S24</f>
        <v>Lawrence Stacey (166)</v>
      </c>
      <c r="C25" s="209"/>
      <c r="D25" s="199" t="str">
        <f>S26</f>
        <v>Sean Drewry (102)</v>
      </c>
      <c r="E25" s="202"/>
      <c r="F25" s="205"/>
      <c r="G25" s="202"/>
      <c r="H25" s="205"/>
      <c r="I25" s="202"/>
      <c r="J25" s="205"/>
      <c r="K25" s="202"/>
      <c r="L25" s="205"/>
      <c r="M25" s="202"/>
      <c r="N25" s="205"/>
      <c r="O25" s="184"/>
      <c r="P25" s="187"/>
      <c r="Q25" s="21" t="s">
        <v>9</v>
      </c>
      <c r="R25" s="22" t="str">
        <f>R21</f>
        <v>IOMSM1</v>
      </c>
      <c r="S25" s="19" t="str">
        <f>VLOOKUP(R25,players,4)</f>
        <v>Sam Bailey (101)</v>
      </c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</row>
    <row r="26" spans="1:33" ht="12.75" customHeight="1" x14ac:dyDescent="0.2">
      <c r="A26" s="210"/>
      <c r="B26" s="200"/>
      <c r="C26" s="210"/>
      <c r="D26" s="200"/>
      <c r="E26" s="203"/>
      <c r="F26" s="206"/>
      <c r="G26" s="203"/>
      <c r="H26" s="206"/>
      <c r="I26" s="203"/>
      <c r="J26" s="206"/>
      <c r="K26" s="203"/>
      <c r="L26" s="206"/>
      <c r="M26" s="203"/>
      <c r="N26" s="206"/>
      <c r="O26" s="185"/>
      <c r="P26" s="188"/>
      <c r="Q26" s="21" t="s">
        <v>6</v>
      </c>
      <c r="R26" s="22" t="str">
        <f>R20</f>
        <v>IOMSM2</v>
      </c>
      <c r="S26" s="19" t="str">
        <f>VLOOKUP(R26,players,4)</f>
        <v>Sean Drewry (102)</v>
      </c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</row>
    <row r="27" spans="1:33" ht="12.75" customHeight="1" x14ac:dyDescent="0.2">
      <c r="A27" s="195" t="s">
        <v>7</v>
      </c>
      <c r="B27" s="198" t="str">
        <f>B17</f>
        <v>Garry Dodd (165)</v>
      </c>
      <c r="C27" s="195" t="s">
        <v>6</v>
      </c>
      <c r="D27" s="198" t="str">
        <f>S21</f>
        <v>Sam Bailey (101)</v>
      </c>
      <c r="E27" s="201"/>
      <c r="F27" s="204"/>
      <c r="G27" s="201"/>
      <c r="H27" s="204"/>
      <c r="I27" s="201"/>
      <c r="J27" s="204"/>
      <c r="K27" s="201"/>
      <c r="L27" s="204"/>
      <c r="M27" s="201"/>
      <c r="N27" s="204"/>
      <c r="O27" s="183">
        <f>AD27</f>
        <v>0</v>
      </c>
      <c r="P27" s="186">
        <f>AE27</f>
        <v>0</v>
      </c>
      <c r="Q27" s="258"/>
      <c r="R27" s="22"/>
      <c r="S27" s="19"/>
      <c r="T27" s="172">
        <f>IF(E27&gt;F27,1,0)</f>
        <v>0</v>
      </c>
      <c r="U27" s="172">
        <f>IF(F27&gt;E27,1,0)</f>
        <v>0</v>
      </c>
      <c r="V27" s="172">
        <f>IF(G27&gt;H27,1,0)</f>
        <v>0</v>
      </c>
      <c r="W27" s="172">
        <f>IF(H27&gt;G27,1,0)</f>
        <v>0</v>
      </c>
      <c r="X27" s="172">
        <f>IF(I27&gt;J27,1,0)</f>
        <v>0</v>
      </c>
      <c r="Y27" s="172">
        <f>IF(J27&gt;I27,1,0)</f>
        <v>0</v>
      </c>
      <c r="Z27" s="172">
        <f>IF(K27&gt;L27,1,0)</f>
        <v>0</v>
      </c>
      <c r="AA27" s="172">
        <f>IF(L27&gt;K27,1,0)</f>
        <v>0</v>
      </c>
      <c r="AB27" s="172">
        <f>IF(M27&gt;N27,1,0)</f>
        <v>0</v>
      </c>
      <c r="AC27" s="172">
        <f>IF(N27&gt;M27,1,0)</f>
        <v>0</v>
      </c>
      <c r="AD27" s="172">
        <f>T27+V27+X27+Z27+AB27</f>
        <v>0</v>
      </c>
      <c r="AE27" s="172">
        <f>U27+W27+Y27+AA27+AC27</f>
        <v>0</v>
      </c>
      <c r="AF27" s="172">
        <f>IF(AD27&gt;AE27,1,0)</f>
        <v>0</v>
      </c>
      <c r="AG27" s="172">
        <f>IF(AE27&gt;AD27,1,0)</f>
        <v>0</v>
      </c>
    </row>
    <row r="28" spans="1:33" ht="12.75" customHeight="1" x14ac:dyDescent="0.2">
      <c r="A28" s="196"/>
      <c r="B28" s="199"/>
      <c r="C28" s="196"/>
      <c r="D28" s="199"/>
      <c r="E28" s="202"/>
      <c r="F28" s="205"/>
      <c r="G28" s="202"/>
      <c r="H28" s="205"/>
      <c r="I28" s="202"/>
      <c r="J28" s="205"/>
      <c r="K28" s="202"/>
      <c r="L28" s="205"/>
      <c r="M28" s="202"/>
      <c r="N28" s="205"/>
      <c r="O28" s="184"/>
      <c r="P28" s="187"/>
      <c r="Q28" s="258"/>
      <c r="R28" s="22"/>
      <c r="S28" s="19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</row>
    <row r="29" spans="1:33" ht="12.75" customHeight="1" x14ac:dyDescent="0.2">
      <c r="A29" s="197"/>
      <c r="B29" s="200"/>
      <c r="C29" s="197"/>
      <c r="D29" s="200"/>
      <c r="E29" s="203"/>
      <c r="F29" s="206"/>
      <c r="G29" s="203"/>
      <c r="H29" s="206"/>
      <c r="I29" s="203"/>
      <c r="J29" s="206"/>
      <c r="K29" s="203"/>
      <c r="L29" s="206"/>
      <c r="M29" s="203"/>
      <c r="N29" s="206"/>
      <c r="O29" s="185"/>
      <c r="P29" s="188"/>
      <c r="S29" s="19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</row>
    <row r="30" spans="1:33" ht="12.75" customHeight="1" x14ac:dyDescent="0.2">
      <c r="A30" s="195" t="s">
        <v>8</v>
      </c>
      <c r="B30" s="198" t="str">
        <f>B20</f>
        <v>Lawrence Stacey (166)</v>
      </c>
      <c r="C30" s="195" t="s">
        <v>9</v>
      </c>
      <c r="D30" s="198" t="str">
        <f>S20</f>
        <v>Sean Drewry (102)</v>
      </c>
      <c r="E30" s="201"/>
      <c r="F30" s="204"/>
      <c r="G30" s="201"/>
      <c r="H30" s="204"/>
      <c r="I30" s="201"/>
      <c r="J30" s="204"/>
      <c r="K30" s="201"/>
      <c r="L30" s="204"/>
      <c r="M30" s="201"/>
      <c r="N30" s="204"/>
      <c r="O30" s="183">
        <f>AD30</f>
        <v>0</v>
      </c>
      <c r="P30" s="186">
        <f>AE30</f>
        <v>0</v>
      </c>
      <c r="S30" s="19"/>
      <c r="T30" s="172">
        <f>IF(E30&gt;F30,1,0)</f>
        <v>0</v>
      </c>
      <c r="U30" s="172">
        <f>IF(F30&gt;E30,1,0)</f>
        <v>0</v>
      </c>
      <c r="V30" s="172">
        <f>IF(G30&gt;H30,1,0)</f>
        <v>0</v>
      </c>
      <c r="W30" s="172">
        <f>IF(H30&gt;G30,1,0)</f>
        <v>0</v>
      </c>
      <c r="X30" s="172">
        <f>IF(I30&gt;J30,1,0)</f>
        <v>0</v>
      </c>
      <c r="Y30" s="172">
        <f>IF(J30&gt;I30,1,0)</f>
        <v>0</v>
      </c>
      <c r="Z30" s="172">
        <f>IF(K30&gt;L30,1,0)</f>
        <v>0</v>
      </c>
      <c r="AA30" s="172">
        <f>IF(L30&gt;K30,1,0)</f>
        <v>0</v>
      </c>
      <c r="AB30" s="172">
        <f>IF(M30&gt;N30,1,0)</f>
        <v>0</v>
      </c>
      <c r="AC30" s="172">
        <f>IF(N30&gt;M30,1,0)</f>
        <v>0</v>
      </c>
      <c r="AD30" s="172">
        <f>T30+V30+X30+Z30+AB30</f>
        <v>0</v>
      </c>
      <c r="AE30" s="172">
        <f>U30+W30+Y30+AA30+AC30</f>
        <v>0</v>
      </c>
      <c r="AF30" s="172">
        <f>IF(AD30&gt;AE30,1,0)</f>
        <v>0</v>
      </c>
      <c r="AG30" s="172">
        <f>IF(AE30&gt;AD30,1,0)</f>
        <v>0</v>
      </c>
    </row>
    <row r="31" spans="1:33" ht="12.75" customHeight="1" x14ac:dyDescent="0.2">
      <c r="A31" s="196"/>
      <c r="B31" s="199"/>
      <c r="C31" s="196"/>
      <c r="D31" s="199"/>
      <c r="E31" s="202"/>
      <c r="F31" s="205"/>
      <c r="G31" s="202"/>
      <c r="H31" s="205"/>
      <c r="I31" s="202"/>
      <c r="J31" s="205"/>
      <c r="K31" s="202"/>
      <c r="L31" s="205"/>
      <c r="M31" s="202"/>
      <c r="N31" s="205"/>
      <c r="O31" s="184"/>
      <c r="P31" s="187"/>
      <c r="S31" s="19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</row>
    <row r="32" spans="1:33" ht="12.75" customHeight="1" x14ac:dyDescent="0.2">
      <c r="A32" s="197"/>
      <c r="B32" s="200"/>
      <c r="C32" s="197"/>
      <c r="D32" s="200"/>
      <c r="E32" s="203"/>
      <c r="F32" s="206"/>
      <c r="G32" s="203"/>
      <c r="H32" s="206"/>
      <c r="I32" s="203"/>
      <c r="J32" s="206"/>
      <c r="K32" s="203"/>
      <c r="L32" s="206"/>
      <c r="M32" s="203"/>
      <c r="N32" s="206"/>
      <c r="O32" s="185"/>
      <c r="P32" s="188"/>
      <c r="S32" s="19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</row>
    <row r="33" spans="1:33" ht="12.75" customHeight="1" x14ac:dyDescent="0.2">
      <c r="A33" s="173" t="s">
        <v>11</v>
      </c>
      <c r="B33" s="174"/>
      <c r="C33" s="175"/>
      <c r="D33" s="173" t="s">
        <v>12</v>
      </c>
      <c r="E33" s="174"/>
      <c r="F33" s="175"/>
      <c r="G33" s="182" t="s">
        <v>35</v>
      </c>
      <c r="H33" s="174"/>
      <c r="I33" s="174"/>
      <c r="J33" s="174"/>
      <c r="K33" s="174"/>
      <c r="L33" s="174"/>
      <c r="M33" s="174"/>
      <c r="N33" s="175"/>
      <c r="O33" s="183">
        <f>AF33</f>
        <v>0</v>
      </c>
      <c r="P33" s="186">
        <f>AG33</f>
        <v>0</v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172">
        <f>SUM(AF17:AF32)</f>
        <v>0</v>
      </c>
      <c r="AG33" s="172">
        <f>SUM(AG17:AG32)</f>
        <v>0</v>
      </c>
    </row>
    <row r="34" spans="1:33" ht="12.75" customHeight="1" x14ac:dyDescent="0.2">
      <c r="A34" s="176"/>
      <c r="B34" s="177"/>
      <c r="C34" s="178"/>
      <c r="D34" s="176"/>
      <c r="E34" s="177"/>
      <c r="F34" s="178"/>
      <c r="G34" s="176"/>
      <c r="H34" s="177"/>
      <c r="I34" s="177"/>
      <c r="J34" s="177"/>
      <c r="K34" s="177"/>
      <c r="L34" s="177"/>
      <c r="M34" s="177"/>
      <c r="N34" s="178"/>
      <c r="O34" s="184"/>
      <c r="P34" s="187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172"/>
      <c r="AG34" s="172"/>
    </row>
    <row r="35" spans="1:33" ht="12.75" customHeight="1" x14ac:dyDescent="0.2">
      <c r="A35" s="176"/>
      <c r="B35" s="177"/>
      <c r="C35" s="178"/>
      <c r="D35" s="176"/>
      <c r="E35" s="177"/>
      <c r="F35" s="178"/>
      <c r="G35" s="176"/>
      <c r="H35" s="177"/>
      <c r="I35" s="177"/>
      <c r="J35" s="177"/>
      <c r="K35" s="177"/>
      <c r="L35" s="177"/>
      <c r="M35" s="177"/>
      <c r="N35" s="178"/>
      <c r="O35" s="185"/>
      <c r="P35" s="188"/>
    </row>
    <row r="36" spans="1:33" ht="12.75" customHeight="1" x14ac:dyDescent="0.2">
      <c r="A36" s="176"/>
      <c r="B36" s="177"/>
      <c r="C36" s="178"/>
      <c r="D36" s="176"/>
      <c r="E36" s="177"/>
      <c r="F36" s="178"/>
      <c r="G36" s="176"/>
      <c r="H36" s="177"/>
      <c r="I36" s="177"/>
      <c r="J36" s="177"/>
      <c r="K36" s="177"/>
      <c r="L36" s="177"/>
      <c r="M36" s="177"/>
      <c r="N36" s="178"/>
      <c r="O36" s="189"/>
      <c r="P36" s="190"/>
    </row>
    <row r="37" spans="1:33" ht="12.75" customHeight="1" x14ac:dyDescent="0.2">
      <c r="A37" s="176"/>
      <c r="B37" s="177"/>
      <c r="C37" s="178"/>
      <c r="D37" s="176"/>
      <c r="E37" s="177"/>
      <c r="F37" s="178"/>
      <c r="G37" s="176"/>
      <c r="H37" s="177"/>
      <c r="I37" s="177"/>
      <c r="J37" s="177"/>
      <c r="K37" s="177"/>
      <c r="L37" s="177"/>
      <c r="M37" s="177"/>
      <c r="N37" s="178"/>
      <c r="O37" s="191"/>
      <c r="P37" s="192"/>
    </row>
    <row r="38" spans="1:33" ht="12.75" customHeight="1" x14ac:dyDescent="0.2">
      <c r="A38" s="179"/>
      <c r="B38" s="180"/>
      <c r="C38" s="181"/>
      <c r="D38" s="179"/>
      <c r="E38" s="180"/>
      <c r="F38" s="181"/>
      <c r="G38" s="179"/>
      <c r="H38" s="180"/>
      <c r="I38" s="180"/>
      <c r="J38" s="180"/>
      <c r="K38" s="180"/>
      <c r="L38" s="180"/>
      <c r="M38" s="180"/>
      <c r="N38" s="181"/>
      <c r="O38" s="193"/>
      <c r="P38" s="194"/>
    </row>
    <row r="39" spans="1:33" ht="12.75" customHeight="1" x14ac:dyDescent="0.2">
      <c r="A39" s="163" t="s">
        <v>29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5"/>
    </row>
    <row r="40" spans="1:33" ht="12.75" customHeight="1" x14ac:dyDescent="0.2">
      <c r="A40" s="166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8"/>
    </row>
    <row r="41" spans="1:33" ht="12.75" customHeight="1" x14ac:dyDescent="0.2">
      <c r="A41" s="169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1"/>
    </row>
    <row r="42" spans="1:33" ht="12.75" customHeight="1" x14ac:dyDescent="0.2">
      <c r="A42" s="220" t="str">
        <f>A1</f>
        <v>ISLE OF MAN TABLE TENNIS ASSOCIATION</v>
      </c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2"/>
    </row>
    <row r="43" spans="1:33" ht="12.75" customHeight="1" x14ac:dyDescent="0.2">
      <c r="A43" s="223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5"/>
    </row>
    <row r="44" spans="1:33" ht="12.75" customHeight="1" x14ac:dyDescent="0.2">
      <c r="A44" s="223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5"/>
    </row>
    <row r="45" spans="1:33" ht="12.75" customHeight="1" x14ac:dyDescent="0.2">
      <c r="A45" s="226" t="str">
        <f>A4</f>
        <v>HOME COUNTRIES INTERNATIONAL CHAMPIONSHIP - MEN TEAM</v>
      </c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8"/>
    </row>
    <row r="46" spans="1:33" ht="12.75" customHeight="1" x14ac:dyDescent="0.2">
      <c r="A46" s="226"/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8"/>
    </row>
    <row r="47" spans="1:33" ht="12.75" customHeight="1" x14ac:dyDescent="0.2">
      <c r="A47" s="229"/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1"/>
    </row>
    <row r="48" spans="1:33" ht="12.75" customHeight="1" x14ac:dyDescent="0.2">
      <c r="A48" s="232" t="s">
        <v>27</v>
      </c>
      <c r="B48" s="233"/>
      <c r="C48" s="232" t="s">
        <v>28</v>
      </c>
      <c r="D48" s="236"/>
      <c r="E48" s="15"/>
      <c r="F48" s="15"/>
      <c r="G48" s="239" t="s">
        <v>24</v>
      </c>
      <c r="H48" s="239"/>
      <c r="I48" s="242" t="str">
        <f>I7</f>
        <v>Friday 8th November 2019</v>
      </c>
      <c r="J48" s="242"/>
      <c r="K48" s="242"/>
      <c r="L48" s="242"/>
      <c r="M48" s="242"/>
      <c r="N48" s="242"/>
      <c r="O48" s="242"/>
      <c r="P48" s="16"/>
    </row>
    <row r="49" spans="1:33" ht="12.75" customHeight="1" x14ac:dyDescent="0.2">
      <c r="A49" s="234"/>
      <c r="B49" s="235"/>
      <c r="C49" s="237"/>
      <c r="D49" s="238"/>
      <c r="E49" s="17"/>
      <c r="F49" s="17"/>
      <c r="G49" s="240"/>
      <c r="H49" s="240"/>
      <c r="I49" s="243"/>
      <c r="J49" s="243"/>
      <c r="K49" s="243"/>
      <c r="L49" s="243"/>
      <c r="M49" s="243"/>
      <c r="N49" s="243"/>
      <c r="O49" s="243"/>
      <c r="P49" s="18"/>
    </row>
    <row r="50" spans="1:33" ht="12.75" customHeight="1" x14ac:dyDescent="0.2">
      <c r="A50" s="244" t="str">
        <f>Schedule!D13</f>
        <v>WALES</v>
      </c>
      <c r="B50" s="245"/>
      <c r="C50" s="259" t="str">
        <f>Schedule!F13</f>
        <v>IRELAND</v>
      </c>
      <c r="D50" s="250"/>
      <c r="E50" s="17"/>
      <c r="F50" s="17"/>
      <c r="G50" s="240" t="s">
        <v>25</v>
      </c>
      <c r="H50" s="240"/>
      <c r="I50" s="243">
        <f>Schedule!A13</f>
        <v>7</v>
      </c>
      <c r="J50" s="243"/>
      <c r="K50" s="243"/>
      <c r="L50" s="243"/>
      <c r="M50" s="243"/>
      <c r="N50" s="243"/>
      <c r="O50" s="243"/>
      <c r="P50" s="18"/>
    </row>
    <row r="51" spans="1:33" ht="12.75" customHeight="1" x14ac:dyDescent="0.2">
      <c r="A51" s="246"/>
      <c r="B51" s="247"/>
      <c r="C51" s="251"/>
      <c r="D51" s="252"/>
      <c r="E51" s="17"/>
      <c r="F51" s="17"/>
      <c r="G51" s="240"/>
      <c r="H51" s="240"/>
      <c r="I51" s="243"/>
      <c r="J51" s="243"/>
      <c r="K51" s="243"/>
      <c r="L51" s="243"/>
      <c r="M51" s="243"/>
      <c r="N51" s="243"/>
      <c r="O51" s="243"/>
      <c r="P51" s="18"/>
    </row>
    <row r="52" spans="1:33" ht="12.75" customHeight="1" x14ac:dyDescent="0.2">
      <c r="A52" s="246"/>
      <c r="B52" s="247"/>
      <c r="C52" s="251"/>
      <c r="D52" s="252"/>
      <c r="E52" s="17"/>
      <c r="F52" s="17"/>
      <c r="G52" s="240" t="s">
        <v>26</v>
      </c>
      <c r="H52" s="240"/>
      <c r="I52" s="255">
        <f>I11</f>
        <v>0.625</v>
      </c>
      <c r="J52" s="255"/>
      <c r="K52" s="255"/>
      <c r="L52" s="255"/>
      <c r="M52" s="255"/>
      <c r="N52" s="255"/>
      <c r="O52" s="255"/>
      <c r="P52" s="18"/>
    </row>
    <row r="53" spans="1:33" ht="12.75" customHeight="1" x14ac:dyDescent="0.2">
      <c r="A53" s="246"/>
      <c r="B53" s="247"/>
      <c r="C53" s="251"/>
      <c r="D53" s="252"/>
      <c r="E53" s="17"/>
      <c r="F53" s="17"/>
      <c r="G53" s="240"/>
      <c r="H53" s="240"/>
      <c r="I53" s="255"/>
      <c r="J53" s="255"/>
      <c r="K53" s="255"/>
      <c r="L53" s="255"/>
      <c r="M53" s="255"/>
      <c r="N53" s="255"/>
      <c r="O53" s="255"/>
      <c r="P53" s="18"/>
    </row>
    <row r="54" spans="1:33" ht="12.75" customHeight="1" x14ac:dyDescent="0.2">
      <c r="A54" s="246"/>
      <c r="B54" s="247"/>
      <c r="C54" s="251"/>
      <c r="D54" s="252"/>
      <c r="E54" s="17"/>
      <c r="F54" s="17"/>
      <c r="G54" s="256" t="s">
        <v>30</v>
      </c>
      <c r="H54" s="256"/>
      <c r="I54" s="243" t="str">
        <f>I13</f>
        <v>Session 2</v>
      </c>
      <c r="J54" s="243"/>
      <c r="K54" s="243"/>
      <c r="L54" s="243"/>
      <c r="M54" s="243"/>
      <c r="N54" s="243"/>
      <c r="O54" s="243"/>
      <c r="P54" s="18"/>
    </row>
    <row r="55" spans="1:33" ht="12.75" customHeight="1" x14ac:dyDescent="0.2">
      <c r="A55" s="248"/>
      <c r="B55" s="249"/>
      <c r="C55" s="253"/>
      <c r="D55" s="254"/>
      <c r="E55" s="17"/>
      <c r="F55" s="17"/>
      <c r="G55" s="257"/>
      <c r="H55" s="257"/>
      <c r="I55" s="257"/>
      <c r="J55" s="257"/>
      <c r="K55" s="257"/>
      <c r="L55" s="257"/>
      <c r="M55" s="257"/>
      <c r="N55" s="257"/>
      <c r="O55" s="257"/>
      <c r="P55" s="18"/>
    </row>
    <row r="56" spans="1:33" ht="12.75" customHeight="1" x14ac:dyDescent="0.2">
      <c r="A56" s="215" t="s">
        <v>14</v>
      </c>
      <c r="B56" s="216"/>
      <c r="C56" s="215" t="s">
        <v>13</v>
      </c>
      <c r="D56" s="216"/>
      <c r="E56" s="219" t="s">
        <v>0</v>
      </c>
      <c r="F56" s="216"/>
      <c r="G56" s="219" t="s">
        <v>1</v>
      </c>
      <c r="H56" s="216"/>
      <c r="I56" s="219" t="s">
        <v>2</v>
      </c>
      <c r="J56" s="216"/>
      <c r="K56" s="219" t="s">
        <v>3</v>
      </c>
      <c r="L56" s="216"/>
      <c r="M56" s="219" t="s">
        <v>4</v>
      </c>
      <c r="N56" s="216"/>
      <c r="O56" s="219" t="s">
        <v>5</v>
      </c>
      <c r="P56" s="216"/>
      <c r="T56" s="172">
        <v>1</v>
      </c>
      <c r="U56" s="172"/>
      <c r="V56" s="172">
        <v>2</v>
      </c>
      <c r="W56" s="172"/>
      <c r="X56" s="172">
        <v>3</v>
      </c>
      <c r="Y56" s="172"/>
      <c r="Z56" s="172">
        <v>4</v>
      </c>
      <c r="AA56" s="172"/>
      <c r="AB56" s="172">
        <v>5</v>
      </c>
      <c r="AC56" s="172"/>
      <c r="AD56" s="212" t="s">
        <v>53</v>
      </c>
      <c r="AE56" s="172"/>
      <c r="AF56" s="213" t="s">
        <v>52</v>
      </c>
      <c r="AG56" s="214"/>
    </row>
    <row r="57" spans="1:33" ht="12.75" customHeight="1" x14ac:dyDescent="0.2">
      <c r="A57" s="217"/>
      <c r="B57" s="218"/>
      <c r="C57" s="217"/>
      <c r="D57" s="218"/>
      <c r="E57" s="217"/>
      <c r="F57" s="218"/>
      <c r="G57" s="217"/>
      <c r="H57" s="218"/>
      <c r="I57" s="217"/>
      <c r="J57" s="218"/>
      <c r="K57" s="217"/>
      <c r="L57" s="218"/>
      <c r="M57" s="217"/>
      <c r="N57" s="218"/>
      <c r="O57" s="217"/>
      <c r="P57" s="218"/>
      <c r="T57" s="20" t="s">
        <v>20</v>
      </c>
      <c r="U57" s="20" t="s">
        <v>7</v>
      </c>
      <c r="V57" s="20" t="s">
        <v>20</v>
      </c>
      <c r="W57" s="20" t="s">
        <v>7</v>
      </c>
      <c r="X57" s="20" t="s">
        <v>20</v>
      </c>
      <c r="Y57" s="20" t="s">
        <v>7</v>
      </c>
      <c r="Z57" s="20" t="s">
        <v>20</v>
      </c>
      <c r="AA57" s="20" t="s">
        <v>7</v>
      </c>
      <c r="AB57" s="20" t="s">
        <v>20</v>
      </c>
      <c r="AC57" s="20" t="s">
        <v>7</v>
      </c>
      <c r="AD57" s="20" t="s">
        <v>20</v>
      </c>
      <c r="AE57" s="20" t="s">
        <v>7</v>
      </c>
      <c r="AF57" s="20" t="s">
        <v>20</v>
      </c>
      <c r="AG57" s="20" t="s">
        <v>7</v>
      </c>
    </row>
    <row r="58" spans="1:33" ht="12.75" customHeight="1" x14ac:dyDescent="0.2">
      <c r="A58" s="195" t="s">
        <v>7</v>
      </c>
      <c r="B58" s="198" t="str">
        <f>S58</f>
        <v>Lauren Stacey (160)</v>
      </c>
      <c r="C58" s="195" t="s">
        <v>9</v>
      </c>
      <c r="D58" s="198" t="str">
        <f>S61</f>
        <v>Ryan Farrell (126)</v>
      </c>
      <c r="E58" s="201"/>
      <c r="F58" s="204"/>
      <c r="G58" s="201"/>
      <c r="H58" s="204"/>
      <c r="I58" s="201"/>
      <c r="J58" s="204"/>
      <c r="K58" s="201"/>
      <c r="L58" s="204"/>
      <c r="M58" s="201"/>
      <c r="N58" s="204"/>
      <c r="O58" s="183">
        <f>AD58</f>
        <v>0</v>
      </c>
      <c r="P58" s="186">
        <f>AE58</f>
        <v>0</v>
      </c>
      <c r="Q58" s="21" t="s">
        <v>7</v>
      </c>
      <c r="R58" s="22" t="str">
        <f>VLOOKUP(A50,teamdata,2)</f>
        <v>WALSM1</v>
      </c>
      <c r="S58" s="19" t="str">
        <f>VLOOKUP(R58,players,4)</f>
        <v>Lauren Stacey (160)</v>
      </c>
      <c r="T58" s="172">
        <f>IF(E58&gt;F58,1,0)</f>
        <v>0</v>
      </c>
      <c r="U58" s="172">
        <f>IF(F58&gt;E58,1,0)</f>
        <v>0</v>
      </c>
      <c r="V58" s="172">
        <f>IF(G58&gt;H58,1,0)</f>
        <v>0</v>
      </c>
      <c r="W58" s="172">
        <f>IF(H58&gt;G58,1,0)</f>
        <v>0</v>
      </c>
      <c r="X58" s="172">
        <f>IF(I58&gt;J58,1,0)</f>
        <v>0</v>
      </c>
      <c r="Y58" s="172">
        <f>IF(J58&gt;I58,1,0)</f>
        <v>0</v>
      </c>
      <c r="Z58" s="172">
        <f>IF(K58&gt;L58,1,0)</f>
        <v>0</v>
      </c>
      <c r="AA58" s="172">
        <f>IF(L58&gt;K58,1,0)</f>
        <v>0</v>
      </c>
      <c r="AB58" s="172">
        <f>IF(M58&gt;N58,1,0)</f>
        <v>0</v>
      </c>
      <c r="AC58" s="172">
        <f>IF(N58&gt;M58,1,0)</f>
        <v>0</v>
      </c>
      <c r="AD58" s="172">
        <f>T58+V58+X58+Z58+AB58</f>
        <v>0</v>
      </c>
      <c r="AE58" s="172">
        <f>U58+W58+Y58+AA58+AC58</f>
        <v>0</v>
      </c>
      <c r="AF58" s="172">
        <f>IF(AD58&gt;AE58,1,0)</f>
        <v>0</v>
      </c>
      <c r="AG58" s="172">
        <f>IF(AE58&gt;AD58,1,0)</f>
        <v>0</v>
      </c>
    </row>
    <row r="59" spans="1:33" ht="12.75" customHeight="1" x14ac:dyDescent="0.2">
      <c r="A59" s="196"/>
      <c r="B59" s="199"/>
      <c r="C59" s="196"/>
      <c r="D59" s="199"/>
      <c r="E59" s="202"/>
      <c r="F59" s="205"/>
      <c r="G59" s="202"/>
      <c r="H59" s="205"/>
      <c r="I59" s="202"/>
      <c r="J59" s="205"/>
      <c r="K59" s="202"/>
      <c r="L59" s="205"/>
      <c r="M59" s="202"/>
      <c r="N59" s="205"/>
      <c r="O59" s="184"/>
      <c r="P59" s="187"/>
      <c r="Q59" s="21" t="s">
        <v>8</v>
      </c>
      <c r="R59" s="22" t="str">
        <f>VLOOKUP(A50,teamdata,3)</f>
        <v>WALSM2</v>
      </c>
      <c r="S59" s="19" t="str">
        <f>VLOOKUP(R59,players,4)</f>
        <v>Lauren Stacey (160)</v>
      </c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</row>
    <row r="60" spans="1:33" ht="12.75" customHeight="1" x14ac:dyDescent="0.2">
      <c r="A60" s="197"/>
      <c r="B60" s="200"/>
      <c r="C60" s="197"/>
      <c r="D60" s="200"/>
      <c r="E60" s="203"/>
      <c r="F60" s="206"/>
      <c r="G60" s="203"/>
      <c r="H60" s="206"/>
      <c r="I60" s="203"/>
      <c r="J60" s="206"/>
      <c r="K60" s="203"/>
      <c r="L60" s="206"/>
      <c r="M60" s="203"/>
      <c r="N60" s="206"/>
      <c r="O60" s="185"/>
      <c r="P60" s="188"/>
      <c r="Q60" s="23"/>
      <c r="R60" s="22"/>
      <c r="S60" s="19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</row>
    <row r="61" spans="1:33" ht="12.75" customHeight="1" x14ac:dyDescent="0.2">
      <c r="A61" s="195" t="s">
        <v>8</v>
      </c>
      <c r="B61" s="198" t="str">
        <f>S59</f>
        <v>Lauren Stacey (160)</v>
      </c>
      <c r="C61" s="195" t="s">
        <v>6</v>
      </c>
      <c r="D61" s="198" t="str">
        <f>S62</f>
        <v>Thomas Earley (125)</v>
      </c>
      <c r="E61" s="201"/>
      <c r="F61" s="204"/>
      <c r="G61" s="201"/>
      <c r="H61" s="204"/>
      <c r="I61" s="201"/>
      <c r="J61" s="204"/>
      <c r="K61" s="201"/>
      <c r="L61" s="204"/>
      <c r="M61" s="201"/>
      <c r="N61" s="204"/>
      <c r="O61" s="183">
        <f>AD61</f>
        <v>0</v>
      </c>
      <c r="P61" s="186">
        <f>AE61</f>
        <v>0</v>
      </c>
      <c r="Q61" s="24" t="s">
        <v>9</v>
      </c>
      <c r="R61" s="22" t="str">
        <f>VLOOKUP(C50,teamdata,3)</f>
        <v>IRESM2</v>
      </c>
      <c r="S61" s="19" t="str">
        <f>VLOOKUP(R61,players,4)</f>
        <v>Ryan Farrell (126)</v>
      </c>
      <c r="T61" s="172">
        <f>IF(E61&gt;F61,1,0)</f>
        <v>0</v>
      </c>
      <c r="U61" s="172">
        <f>IF(F61&gt;E61,1,0)</f>
        <v>0</v>
      </c>
      <c r="V61" s="172">
        <f>IF(G61&gt;H61,1,0)</f>
        <v>0</v>
      </c>
      <c r="W61" s="172">
        <f>IF(H61&gt;G61,1,0)</f>
        <v>0</v>
      </c>
      <c r="X61" s="172">
        <f>IF(I61&gt;J61,1,0)</f>
        <v>0</v>
      </c>
      <c r="Y61" s="172">
        <f>IF(J61&gt;I61,1,0)</f>
        <v>0</v>
      </c>
      <c r="Z61" s="172">
        <f>IF(K61&gt;L61,1,0)</f>
        <v>0</v>
      </c>
      <c r="AA61" s="172">
        <f>IF(L61&gt;K61,1,0)</f>
        <v>0</v>
      </c>
      <c r="AB61" s="172">
        <f>IF(M61&gt;N61,1,0)</f>
        <v>0</v>
      </c>
      <c r="AC61" s="172">
        <f>IF(N61&gt;M61,1,0)</f>
        <v>0</v>
      </c>
      <c r="AD61" s="172">
        <f>T61+V61+X61+Z61+AB61</f>
        <v>0</v>
      </c>
      <c r="AE61" s="172">
        <f>U61+W61+Y61+AA61+AC61</f>
        <v>0</v>
      </c>
      <c r="AF61" s="172">
        <f>IF(AD61&gt;AE61,1,0)</f>
        <v>0</v>
      </c>
      <c r="AG61" s="172">
        <f>IF(AE61&gt;AD61,1,0)</f>
        <v>0</v>
      </c>
    </row>
    <row r="62" spans="1:33" ht="12.75" customHeight="1" x14ac:dyDescent="0.2">
      <c r="A62" s="196"/>
      <c r="B62" s="199"/>
      <c r="C62" s="196"/>
      <c r="D62" s="199"/>
      <c r="E62" s="202"/>
      <c r="F62" s="205"/>
      <c r="G62" s="202"/>
      <c r="H62" s="205"/>
      <c r="I62" s="202"/>
      <c r="J62" s="205"/>
      <c r="K62" s="202"/>
      <c r="L62" s="205"/>
      <c r="M62" s="202"/>
      <c r="N62" s="205"/>
      <c r="O62" s="184"/>
      <c r="P62" s="187"/>
      <c r="Q62" s="21" t="s">
        <v>6</v>
      </c>
      <c r="R62" s="22" t="str">
        <f>VLOOKUP(C50,teamdata,2)</f>
        <v>IRESM1</v>
      </c>
      <c r="S62" s="19" t="str">
        <f>VLOOKUP(R62,players,4)</f>
        <v>Thomas Earley (125)</v>
      </c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</row>
    <row r="63" spans="1:33" ht="12.75" customHeight="1" x14ac:dyDescent="0.2">
      <c r="A63" s="197"/>
      <c r="B63" s="200"/>
      <c r="C63" s="197"/>
      <c r="D63" s="200"/>
      <c r="E63" s="203"/>
      <c r="F63" s="206"/>
      <c r="G63" s="203"/>
      <c r="H63" s="206"/>
      <c r="I63" s="203"/>
      <c r="J63" s="206"/>
      <c r="K63" s="203"/>
      <c r="L63" s="206"/>
      <c r="M63" s="203"/>
      <c r="N63" s="206"/>
      <c r="O63" s="185"/>
      <c r="P63" s="188"/>
      <c r="S63" s="19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</row>
    <row r="64" spans="1:33" ht="12.75" customHeight="1" x14ac:dyDescent="0.2">
      <c r="A64" s="207" t="s">
        <v>10</v>
      </c>
      <c r="B64" s="198" t="str">
        <f>S64</f>
        <v>Lauren Stacey (160)</v>
      </c>
      <c r="C64" s="211" t="s">
        <v>10</v>
      </c>
      <c r="D64" s="198" t="str">
        <f>S66</f>
        <v>Thomas Earley (125)</v>
      </c>
      <c r="E64" s="201"/>
      <c r="F64" s="204"/>
      <c r="G64" s="201"/>
      <c r="H64" s="204"/>
      <c r="I64" s="201"/>
      <c r="J64" s="204"/>
      <c r="K64" s="201"/>
      <c r="L64" s="204"/>
      <c r="M64" s="201"/>
      <c r="N64" s="204"/>
      <c r="O64" s="183">
        <f>AD64</f>
        <v>0</v>
      </c>
      <c r="P64" s="186">
        <f>AE64</f>
        <v>0</v>
      </c>
      <c r="Q64" s="21" t="s">
        <v>7</v>
      </c>
      <c r="R64" s="22" t="str">
        <f>R58</f>
        <v>WALSM1</v>
      </c>
      <c r="S64" s="19" t="str">
        <f>VLOOKUP(R64,players,4)</f>
        <v>Lauren Stacey (160)</v>
      </c>
      <c r="T64" s="172">
        <f>IF(E64&gt;F64,1,0)</f>
        <v>0</v>
      </c>
      <c r="U64" s="172">
        <f>IF(F64&gt;E64,1,0)</f>
        <v>0</v>
      </c>
      <c r="V64" s="172">
        <f>IF(G64&gt;H64,1,0)</f>
        <v>0</v>
      </c>
      <c r="W64" s="172">
        <f>IF(H64&gt;G64,1,0)</f>
        <v>0</v>
      </c>
      <c r="X64" s="172">
        <f>IF(I64&gt;J64,1,0)</f>
        <v>0</v>
      </c>
      <c r="Y64" s="172">
        <f>IF(J64&gt;I64,1,0)</f>
        <v>0</v>
      </c>
      <c r="Z64" s="172">
        <f>IF(K64&gt;L64,1,0)</f>
        <v>0</v>
      </c>
      <c r="AA64" s="172">
        <f>IF(L64&gt;K64,1,0)</f>
        <v>0</v>
      </c>
      <c r="AB64" s="172">
        <f>IF(M64&gt;N64,1,0)</f>
        <v>0</v>
      </c>
      <c r="AC64" s="172">
        <f>IF(N64&gt;M64,1,0)</f>
        <v>0</v>
      </c>
      <c r="AD64" s="172">
        <f>T64+V64+X64+Z64+AB64</f>
        <v>0</v>
      </c>
      <c r="AE64" s="172">
        <f>U64+W64+Y64+AA64+AC64</f>
        <v>0</v>
      </c>
      <c r="AF64" s="172">
        <f>IF(AD64&gt;AE64,1,0)</f>
        <v>0</v>
      </c>
      <c r="AG64" s="172">
        <f>IF(AE64&gt;AD64,1,0)</f>
        <v>0</v>
      </c>
    </row>
    <row r="65" spans="1:33" ht="12.75" customHeight="1" x14ac:dyDescent="0.2">
      <c r="A65" s="208"/>
      <c r="B65" s="199"/>
      <c r="C65" s="209"/>
      <c r="D65" s="199"/>
      <c r="E65" s="202"/>
      <c r="F65" s="205"/>
      <c r="G65" s="202"/>
      <c r="H65" s="205"/>
      <c r="I65" s="202"/>
      <c r="J65" s="205"/>
      <c r="K65" s="202"/>
      <c r="L65" s="205"/>
      <c r="M65" s="202"/>
      <c r="N65" s="205"/>
      <c r="O65" s="184"/>
      <c r="P65" s="187"/>
      <c r="Q65" s="21" t="s">
        <v>8</v>
      </c>
      <c r="R65" s="22" t="str">
        <f>R59</f>
        <v>WALSM2</v>
      </c>
      <c r="S65" s="19" t="str">
        <f>VLOOKUP(R65,players,4)</f>
        <v>Lauren Stacey (160)</v>
      </c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</row>
    <row r="66" spans="1:33" ht="12.75" customHeight="1" x14ac:dyDescent="0.2">
      <c r="A66" s="209"/>
      <c r="B66" s="199" t="str">
        <f>S65</f>
        <v>Lauren Stacey (160)</v>
      </c>
      <c r="C66" s="209"/>
      <c r="D66" s="199" t="str">
        <f>S67</f>
        <v>Ryan Farrell (126)</v>
      </c>
      <c r="E66" s="202"/>
      <c r="F66" s="205"/>
      <c r="G66" s="202"/>
      <c r="H66" s="205"/>
      <c r="I66" s="202"/>
      <c r="J66" s="205"/>
      <c r="K66" s="202"/>
      <c r="L66" s="205"/>
      <c r="M66" s="202"/>
      <c r="N66" s="205"/>
      <c r="O66" s="184"/>
      <c r="P66" s="187"/>
      <c r="Q66" s="21" t="s">
        <v>9</v>
      </c>
      <c r="R66" s="22" t="str">
        <f>R62</f>
        <v>IRESM1</v>
      </c>
      <c r="S66" s="19" t="str">
        <f>VLOOKUP(R66,players,4)</f>
        <v>Thomas Earley (125)</v>
      </c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</row>
    <row r="67" spans="1:33" ht="12.75" customHeight="1" x14ac:dyDescent="0.2">
      <c r="A67" s="210"/>
      <c r="B67" s="200"/>
      <c r="C67" s="210"/>
      <c r="D67" s="200"/>
      <c r="E67" s="203"/>
      <c r="F67" s="206"/>
      <c r="G67" s="203"/>
      <c r="H67" s="206"/>
      <c r="I67" s="203"/>
      <c r="J67" s="206"/>
      <c r="K67" s="203"/>
      <c r="L67" s="206"/>
      <c r="M67" s="203"/>
      <c r="N67" s="206"/>
      <c r="O67" s="185"/>
      <c r="P67" s="188"/>
      <c r="Q67" s="21" t="s">
        <v>6</v>
      </c>
      <c r="R67" s="22" t="str">
        <f>R61</f>
        <v>IRESM2</v>
      </c>
      <c r="S67" s="19" t="str">
        <f>VLOOKUP(R67,players,4)</f>
        <v>Ryan Farrell (126)</v>
      </c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</row>
    <row r="68" spans="1:33" ht="12.75" customHeight="1" x14ac:dyDescent="0.2">
      <c r="A68" s="195" t="s">
        <v>7</v>
      </c>
      <c r="B68" s="198" t="str">
        <f>B58</f>
        <v>Lauren Stacey (160)</v>
      </c>
      <c r="C68" s="195" t="s">
        <v>6</v>
      </c>
      <c r="D68" s="198" t="str">
        <f>S62</f>
        <v>Thomas Earley (125)</v>
      </c>
      <c r="E68" s="201"/>
      <c r="F68" s="204"/>
      <c r="G68" s="201"/>
      <c r="H68" s="204"/>
      <c r="I68" s="201"/>
      <c r="J68" s="204"/>
      <c r="K68" s="201"/>
      <c r="L68" s="204"/>
      <c r="M68" s="201"/>
      <c r="N68" s="204"/>
      <c r="O68" s="183">
        <f>AD68</f>
        <v>0</v>
      </c>
      <c r="P68" s="186">
        <f>AE68</f>
        <v>0</v>
      </c>
      <c r="Q68" s="258"/>
      <c r="R68" s="22"/>
      <c r="T68" s="172">
        <f>IF(E68&gt;F68,1,0)</f>
        <v>0</v>
      </c>
      <c r="U68" s="172">
        <f>IF(F68&gt;E68,1,0)</f>
        <v>0</v>
      </c>
      <c r="V68" s="172">
        <f>IF(G68&gt;H68,1,0)</f>
        <v>0</v>
      </c>
      <c r="W68" s="172">
        <f>IF(H68&gt;G68,1,0)</f>
        <v>0</v>
      </c>
      <c r="X68" s="172">
        <f>IF(I68&gt;J68,1,0)</f>
        <v>0</v>
      </c>
      <c r="Y68" s="172">
        <f>IF(J68&gt;I68,1,0)</f>
        <v>0</v>
      </c>
      <c r="Z68" s="172">
        <f>IF(K68&gt;L68,1,0)</f>
        <v>0</v>
      </c>
      <c r="AA68" s="172">
        <f>IF(L68&gt;K68,1,0)</f>
        <v>0</v>
      </c>
      <c r="AB68" s="172">
        <f>IF(M68&gt;N68,1,0)</f>
        <v>0</v>
      </c>
      <c r="AC68" s="172">
        <f>IF(N68&gt;M68,1,0)</f>
        <v>0</v>
      </c>
      <c r="AD68" s="172">
        <f>T68+V68+X68+Z68+AB68</f>
        <v>0</v>
      </c>
      <c r="AE68" s="172">
        <f>U68+W68+Y68+AA68+AC68</f>
        <v>0</v>
      </c>
      <c r="AF68" s="172">
        <f>IF(AD68&gt;AE68,1,0)</f>
        <v>0</v>
      </c>
      <c r="AG68" s="172">
        <f>IF(AE68&gt;AD68,1,0)</f>
        <v>0</v>
      </c>
    </row>
    <row r="69" spans="1:33" ht="12.75" customHeight="1" x14ac:dyDescent="0.2">
      <c r="A69" s="196"/>
      <c r="B69" s="199"/>
      <c r="C69" s="196"/>
      <c r="D69" s="199"/>
      <c r="E69" s="202"/>
      <c r="F69" s="205"/>
      <c r="G69" s="202"/>
      <c r="H69" s="205"/>
      <c r="I69" s="202"/>
      <c r="J69" s="205"/>
      <c r="K69" s="202"/>
      <c r="L69" s="205"/>
      <c r="M69" s="202"/>
      <c r="N69" s="205"/>
      <c r="O69" s="184"/>
      <c r="P69" s="187"/>
      <c r="Q69" s="258"/>
      <c r="R69" s="2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</row>
    <row r="70" spans="1:33" ht="12.75" customHeight="1" x14ac:dyDescent="0.2">
      <c r="A70" s="197"/>
      <c r="B70" s="200"/>
      <c r="C70" s="197"/>
      <c r="D70" s="200"/>
      <c r="E70" s="203"/>
      <c r="F70" s="206"/>
      <c r="G70" s="203"/>
      <c r="H70" s="206"/>
      <c r="I70" s="203"/>
      <c r="J70" s="206"/>
      <c r="K70" s="203"/>
      <c r="L70" s="206"/>
      <c r="M70" s="203"/>
      <c r="N70" s="206"/>
      <c r="O70" s="185"/>
      <c r="P70" s="188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</row>
    <row r="71" spans="1:33" ht="12.75" customHeight="1" x14ac:dyDescent="0.2">
      <c r="A71" s="195" t="s">
        <v>8</v>
      </c>
      <c r="B71" s="198" t="str">
        <f>B61</f>
        <v>Lauren Stacey (160)</v>
      </c>
      <c r="C71" s="195" t="s">
        <v>9</v>
      </c>
      <c r="D71" s="198" t="str">
        <f>S61</f>
        <v>Ryan Farrell (126)</v>
      </c>
      <c r="E71" s="201"/>
      <c r="F71" s="204"/>
      <c r="G71" s="201"/>
      <c r="H71" s="204"/>
      <c r="I71" s="201"/>
      <c r="J71" s="204"/>
      <c r="K71" s="201"/>
      <c r="L71" s="204"/>
      <c r="M71" s="201"/>
      <c r="N71" s="204"/>
      <c r="O71" s="183">
        <f>AD71</f>
        <v>0</v>
      </c>
      <c r="P71" s="186">
        <f>AE71</f>
        <v>0</v>
      </c>
      <c r="T71" s="172">
        <f>IF(E71&gt;F71,1,0)</f>
        <v>0</v>
      </c>
      <c r="U71" s="172">
        <f>IF(F71&gt;E71,1,0)</f>
        <v>0</v>
      </c>
      <c r="V71" s="172">
        <f>IF(G71&gt;H71,1,0)</f>
        <v>0</v>
      </c>
      <c r="W71" s="172">
        <f>IF(H71&gt;G71,1,0)</f>
        <v>0</v>
      </c>
      <c r="X71" s="172">
        <f>IF(I71&gt;J71,1,0)</f>
        <v>0</v>
      </c>
      <c r="Y71" s="172">
        <f>IF(J71&gt;I71,1,0)</f>
        <v>0</v>
      </c>
      <c r="Z71" s="172">
        <f>IF(K71&gt;L71,1,0)</f>
        <v>0</v>
      </c>
      <c r="AA71" s="172">
        <f>IF(L71&gt;K71,1,0)</f>
        <v>0</v>
      </c>
      <c r="AB71" s="172">
        <f>IF(M71&gt;N71,1,0)</f>
        <v>0</v>
      </c>
      <c r="AC71" s="172">
        <f>IF(N71&gt;M71,1,0)</f>
        <v>0</v>
      </c>
      <c r="AD71" s="172">
        <f>T71+V71+X71+Z71+AB71</f>
        <v>0</v>
      </c>
      <c r="AE71" s="172">
        <f>U71+W71+Y71+AA71+AC71</f>
        <v>0</v>
      </c>
      <c r="AF71" s="172">
        <f>IF(AD71&gt;AE71,1,0)</f>
        <v>0</v>
      </c>
      <c r="AG71" s="172">
        <f>IF(AE71&gt;AD71,1,0)</f>
        <v>0</v>
      </c>
    </row>
    <row r="72" spans="1:33" ht="12.75" customHeight="1" x14ac:dyDescent="0.2">
      <c r="A72" s="196"/>
      <c r="B72" s="199"/>
      <c r="C72" s="196"/>
      <c r="D72" s="199"/>
      <c r="E72" s="202"/>
      <c r="F72" s="205"/>
      <c r="G72" s="202"/>
      <c r="H72" s="205"/>
      <c r="I72" s="202"/>
      <c r="J72" s="205"/>
      <c r="K72" s="202"/>
      <c r="L72" s="205"/>
      <c r="M72" s="202"/>
      <c r="N72" s="205"/>
      <c r="O72" s="184"/>
      <c r="P72" s="187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</row>
    <row r="73" spans="1:33" ht="12.75" customHeight="1" x14ac:dyDescent="0.2">
      <c r="A73" s="197"/>
      <c r="B73" s="200"/>
      <c r="C73" s="197"/>
      <c r="D73" s="200"/>
      <c r="E73" s="203"/>
      <c r="F73" s="206"/>
      <c r="G73" s="203"/>
      <c r="H73" s="206"/>
      <c r="I73" s="203"/>
      <c r="J73" s="206"/>
      <c r="K73" s="203"/>
      <c r="L73" s="206"/>
      <c r="M73" s="203"/>
      <c r="N73" s="206"/>
      <c r="O73" s="185"/>
      <c r="P73" s="188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</row>
    <row r="74" spans="1:33" ht="12.75" customHeight="1" x14ac:dyDescent="0.2">
      <c r="A74" s="173" t="s">
        <v>11</v>
      </c>
      <c r="B74" s="174"/>
      <c r="C74" s="175"/>
      <c r="D74" s="173" t="s">
        <v>12</v>
      </c>
      <c r="E74" s="174"/>
      <c r="F74" s="175"/>
      <c r="G74" s="182" t="s">
        <v>35</v>
      </c>
      <c r="H74" s="174"/>
      <c r="I74" s="174"/>
      <c r="J74" s="174"/>
      <c r="K74" s="174"/>
      <c r="L74" s="174"/>
      <c r="M74" s="174"/>
      <c r="N74" s="175"/>
      <c r="O74" s="183">
        <f>AF74</f>
        <v>0</v>
      </c>
      <c r="P74" s="186">
        <f>AG74</f>
        <v>0</v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172">
        <f>SUM(AF58:AF73)</f>
        <v>0</v>
      </c>
      <c r="AG74" s="172">
        <f>SUM(AG58:AG73)</f>
        <v>0</v>
      </c>
    </row>
    <row r="75" spans="1:33" ht="12.75" customHeight="1" x14ac:dyDescent="0.2">
      <c r="A75" s="176"/>
      <c r="B75" s="177"/>
      <c r="C75" s="178"/>
      <c r="D75" s="176"/>
      <c r="E75" s="177"/>
      <c r="F75" s="178"/>
      <c r="G75" s="176"/>
      <c r="H75" s="177"/>
      <c r="I75" s="177"/>
      <c r="J75" s="177"/>
      <c r="K75" s="177"/>
      <c r="L75" s="177"/>
      <c r="M75" s="177"/>
      <c r="N75" s="178"/>
      <c r="O75" s="184"/>
      <c r="P75" s="187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172"/>
      <c r="AG75" s="172"/>
    </row>
    <row r="76" spans="1:33" ht="12.75" customHeight="1" x14ac:dyDescent="0.2">
      <c r="A76" s="176"/>
      <c r="B76" s="177"/>
      <c r="C76" s="178"/>
      <c r="D76" s="176"/>
      <c r="E76" s="177"/>
      <c r="F76" s="178"/>
      <c r="G76" s="176"/>
      <c r="H76" s="177"/>
      <c r="I76" s="177"/>
      <c r="J76" s="177"/>
      <c r="K76" s="177"/>
      <c r="L76" s="177"/>
      <c r="M76" s="177"/>
      <c r="N76" s="178"/>
      <c r="O76" s="185"/>
      <c r="P76" s="188"/>
    </row>
    <row r="77" spans="1:33" ht="12.75" customHeight="1" x14ac:dyDescent="0.2">
      <c r="A77" s="176"/>
      <c r="B77" s="177"/>
      <c r="C77" s="178"/>
      <c r="D77" s="176"/>
      <c r="E77" s="177"/>
      <c r="F77" s="178"/>
      <c r="G77" s="176"/>
      <c r="H77" s="177"/>
      <c r="I77" s="177"/>
      <c r="J77" s="177"/>
      <c r="K77" s="177"/>
      <c r="L77" s="177"/>
      <c r="M77" s="177"/>
      <c r="N77" s="178"/>
      <c r="O77" s="189"/>
      <c r="P77" s="190"/>
    </row>
    <row r="78" spans="1:33" ht="12.75" customHeight="1" x14ac:dyDescent="0.2">
      <c r="A78" s="176"/>
      <c r="B78" s="177"/>
      <c r="C78" s="178"/>
      <c r="D78" s="176"/>
      <c r="E78" s="177"/>
      <c r="F78" s="178"/>
      <c r="G78" s="176"/>
      <c r="H78" s="177"/>
      <c r="I78" s="177"/>
      <c r="J78" s="177"/>
      <c r="K78" s="177"/>
      <c r="L78" s="177"/>
      <c r="M78" s="177"/>
      <c r="N78" s="178"/>
      <c r="O78" s="191"/>
      <c r="P78" s="192"/>
    </row>
    <row r="79" spans="1:33" ht="12.75" customHeight="1" x14ac:dyDescent="0.2">
      <c r="A79" s="179"/>
      <c r="B79" s="180"/>
      <c r="C79" s="181"/>
      <c r="D79" s="179"/>
      <c r="E79" s="180"/>
      <c r="F79" s="181"/>
      <c r="G79" s="179"/>
      <c r="H79" s="180"/>
      <c r="I79" s="180"/>
      <c r="J79" s="180"/>
      <c r="K79" s="180"/>
      <c r="L79" s="180"/>
      <c r="M79" s="180"/>
      <c r="N79" s="181"/>
      <c r="O79" s="193"/>
      <c r="P79" s="194"/>
    </row>
    <row r="80" spans="1:33" ht="12.75" customHeight="1" x14ac:dyDescent="0.2">
      <c r="A80" s="163" t="s">
        <v>29</v>
      </c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5"/>
    </row>
    <row r="81" spans="1:16" ht="12.75" customHeight="1" x14ac:dyDescent="0.2">
      <c r="A81" s="166"/>
      <c r="B81" s="167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8"/>
    </row>
    <row r="82" spans="1:16" ht="12.75" customHeight="1" x14ac:dyDescent="0.2">
      <c r="A82" s="169"/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1"/>
    </row>
    <row r="83" spans="1:16" ht="12.75" customHeight="1" x14ac:dyDescent="0.2">
      <c r="A83" s="220" t="str">
        <f>A1</f>
        <v>ISLE OF MAN TABLE TENNIS ASSOCIATION</v>
      </c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2"/>
    </row>
    <row r="84" spans="1:16" ht="12.75" customHeight="1" x14ac:dyDescent="0.2">
      <c r="A84" s="223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5"/>
    </row>
    <row r="85" spans="1:16" ht="12.75" customHeight="1" x14ac:dyDescent="0.2">
      <c r="A85" s="223"/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5"/>
    </row>
    <row r="86" spans="1:16" ht="12.75" customHeight="1" x14ac:dyDescent="0.2">
      <c r="A86" s="226" t="str">
        <f>A4</f>
        <v>HOME COUNTRIES INTERNATIONAL CHAMPIONSHIP - MEN TEAM</v>
      </c>
      <c r="B86" s="227"/>
      <c r="C86" s="227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8"/>
    </row>
    <row r="87" spans="1:16" ht="12.75" customHeight="1" x14ac:dyDescent="0.2">
      <c r="A87" s="226"/>
      <c r="B87" s="227"/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8"/>
    </row>
    <row r="88" spans="1:16" ht="12.75" customHeight="1" x14ac:dyDescent="0.2">
      <c r="A88" s="229"/>
      <c r="B88" s="230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1"/>
    </row>
    <row r="89" spans="1:16" ht="12.75" customHeight="1" x14ac:dyDescent="0.2">
      <c r="A89" s="232" t="s">
        <v>27</v>
      </c>
      <c r="B89" s="233"/>
      <c r="C89" s="232" t="s">
        <v>28</v>
      </c>
      <c r="D89" s="236"/>
      <c r="E89" s="15"/>
      <c r="F89" s="15"/>
      <c r="G89" s="239" t="s">
        <v>24</v>
      </c>
      <c r="H89" s="239"/>
      <c r="I89" s="242" t="str">
        <f>I7</f>
        <v>Friday 8th November 2019</v>
      </c>
      <c r="J89" s="242"/>
      <c r="K89" s="242"/>
      <c r="L89" s="242"/>
      <c r="M89" s="242"/>
      <c r="N89" s="242"/>
      <c r="O89" s="242"/>
      <c r="P89" s="16"/>
    </row>
    <row r="90" spans="1:16" ht="12.75" customHeight="1" x14ac:dyDescent="0.2">
      <c r="A90" s="234"/>
      <c r="B90" s="235"/>
      <c r="C90" s="237"/>
      <c r="D90" s="238"/>
      <c r="E90" s="17"/>
      <c r="F90" s="17"/>
      <c r="G90" s="240"/>
      <c r="H90" s="240"/>
      <c r="I90" s="243"/>
      <c r="J90" s="243"/>
      <c r="K90" s="243"/>
      <c r="L90" s="243"/>
      <c r="M90" s="243"/>
      <c r="N90" s="243"/>
      <c r="O90" s="243"/>
      <c r="P90" s="18"/>
    </row>
    <row r="91" spans="1:16" ht="12.75" customHeight="1" x14ac:dyDescent="0.2">
      <c r="A91" s="244" t="str">
        <f>Schedule!D14</f>
        <v>JERSEY</v>
      </c>
      <c r="B91" s="245"/>
      <c r="C91" s="244" t="str">
        <f>Schedule!F14</f>
        <v>SCOTLAND</v>
      </c>
      <c r="D91" s="250"/>
      <c r="E91" s="17"/>
      <c r="F91" s="17"/>
      <c r="G91" s="240" t="s">
        <v>25</v>
      </c>
      <c r="H91" s="240"/>
      <c r="I91" s="243">
        <f>Schedule!A14</f>
        <v>9</v>
      </c>
      <c r="J91" s="243"/>
      <c r="K91" s="243"/>
      <c r="L91" s="243"/>
      <c r="M91" s="243"/>
      <c r="N91" s="243"/>
      <c r="O91" s="243"/>
      <c r="P91" s="18"/>
    </row>
    <row r="92" spans="1:16" ht="12.75" customHeight="1" x14ac:dyDescent="0.2">
      <c r="A92" s="246"/>
      <c r="B92" s="247"/>
      <c r="C92" s="251"/>
      <c r="D92" s="252"/>
      <c r="E92" s="17"/>
      <c r="F92" s="17"/>
      <c r="G92" s="240"/>
      <c r="H92" s="240"/>
      <c r="I92" s="243"/>
      <c r="J92" s="243"/>
      <c r="K92" s="243"/>
      <c r="L92" s="243"/>
      <c r="M92" s="243"/>
      <c r="N92" s="243"/>
      <c r="O92" s="243"/>
      <c r="P92" s="18"/>
    </row>
    <row r="93" spans="1:16" ht="12.75" customHeight="1" x14ac:dyDescent="0.2">
      <c r="A93" s="246"/>
      <c r="B93" s="247"/>
      <c r="C93" s="251"/>
      <c r="D93" s="252"/>
      <c r="E93" s="17"/>
      <c r="F93" s="17"/>
      <c r="G93" s="240" t="s">
        <v>26</v>
      </c>
      <c r="H93" s="240"/>
      <c r="I93" s="255">
        <f>I11</f>
        <v>0.625</v>
      </c>
      <c r="J93" s="255"/>
      <c r="K93" s="255"/>
      <c r="L93" s="255"/>
      <c r="M93" s="255"/>
      <c r="N93" s="255"/>
      <c r="O93" s="255"/>
      <c r="P93" s="18"/>
    </row>
    <row r="94" spans="1:16" ht="12.75" customHeight="1" x14ac:dyDescent="0.2">
      <c r="A94" s="246"/>
      <c r="B94" s="247"/>
      <c r="C94" s="251"/>
      <c r="D94" s="252"/>
      <c r="E94" s="17"/>
      <c r="F94" s="17"/>
      <c r="G94" s="240"/>
      <c r="H94" s="240"/>
      <c r="I94" s="255"/>
      <c r="J94" s="255"/>
      <c r="K94" s="255"/>
      <c r="L94" s="255"/>
      <c r="M94" s="255"/>
      <c r="N94" s="255"/>
      <c r="O94" s="255"/>
      <c r="P94" s="18"/>
    </row>
    <row r="95" spans="1:16" ht="12.75" customHeight="1" x14ac:dyDescent="0.2">
      <c r="A95" s="246"/>
      <c r="B95" s="247"/>
      <c r="C95" s="251"/>
      <c r="D95" s="252"/>
      <c r="E95" s="17"/>
      <c r="F95" s="17"/>
      <c r="G95" s="256" t="s">
        <v>30</v>
      </c>
      <c r="H95" s="256"/>
      <c r="I95" s="243" t="str">
        <f>I13</f>
        <v>Session 2</v>
      </c>
      <c r="J95" s="243"/>
      <c r="K95" s="243"/>
      <c r="L95" s="243"/>
      <c r="M95" s="243"/>
      <c r="N95" s="243"/>
      <c r="O95" s="243"/>
      <c r="P95" s="18"/>
    </row>
    <row r="96" spans="1:16" ht="12.75" customHeight="1" x14ac:dyDescent="0.2">
      <c r="A96" s="248"/>
      <c r="B96" s="249"/>
      <c r="C96" s="253"/>
      <c r="D96" s="254"/>
      <c r="E96" s="17"/>
      <c r="F96" s="17"/>
      <c r="G96" s="257"/>
      <c r="H96" s="257"/>
      <c r="I96" s="257"/>
      <c r="J96" s="257"/>
      <c r="K96" s="257"/>
      <c r="L96" s="257"/>
      <c r="M96" s="257"/>
      <c r="N96" s="257"/>
      <c r="O96" s="257"/>
      <c r="P96" s="18"/>
    </row>
    <row r="97" spans="1:33" ht="12.75" customHeight="1" x14ac:dyDescent="0.2">
      <c r="A97" s="215" t="s">
        <v>14</v>
      </c>
      <c r="B97" s="216"/>
      <c r="C97" s="215" t="s">
        <v>13</v>
      </c>
      <c r="D97" s="216"/>
      <c r="E97" s="219" t="s">
        <v>0</v>
      </c>
      <c r="F97" s="216"/>
      <c r="G97" s="219" t="s">
        <v>1</v>
      </c>
      <c r="H97" s="216"/>
      <c r="I97" s="219" t="s">
        <v>2</v>
      </c>
      <c r="J97" s="216"/>
      <c r="K97" s="219" t="s">
        <v>3</v>
      </c>
      <c r="L97" s="216"/>
      <c r="M97" s="219" t="s">
        <v>4</v>
      </c>
      <c r="N97" s="216"/>
      <c r="O97" s="219" t="s">
        <v>5</v>
      </c>
      <c r="P97" s="216"/>
      <c r="T97" s="172">
        <v>1</v>
      </c>
      <c r="U97" s="172"/>
      <c r="V97" s="172">
        <v>2</v>
      </c>
      <c r="W97" s="172"/>
      <c r="X97" s="172">
        <v>3</v>
      </c>
      <c r="Y97" s="172"/>
      <c r="Z97" s="172">
        <v>4</v>
      </c>
      <c r="AA97" s="172"/>
      <c r="AB97" s="172">
        <v>5</v>
      </c>
      <c r="AC97" s="172"/>
      <c r="AD97" s="212" t="s">
        <v>53</v>
      </c>
      <c r="AE97" s="172"/>
      <c r="AF97" s="213" t="s">
        <v>52</v>
      </c>
      <c r="AG97" s="214"/>
    </row>
    <row r="98" spans="1:33" ht="12.75" customHeight="1" x14ac:dyDescent="0.2">
      <c r="A98" s="217"/>
      <c r="B98" s="218"/>
      <c r="C98" s="217"/>
      <c r="D98" s="218"/>
      <c r="E98" s="217"/>
      <c r="F98" s="218"/>
      <c r="G98" s="217"/>
      <c r="H98" s="218"/>
      <c r="I98" s="217"/>
      <c r="J98" s="218"/>
      <c r="K98" s="217"/>
      <c r="L98" s="218"/>
      <c r="M98" s="217"/>
      <c r="N98" s="218"/>
      <c r="O98" s="217"/>
      <c r="P98" s="218"/>
      <c r="T98" s="20" t="s">
        <v>20</v>
      </c>
      <c r="U98" s="20" t="s">
        <v>7</v>
      </c>
      <c r="V98" s="20" t="s">
        <v>20</v>
      </c>
      <c r="W98" s="20" t="s">
        <v>7</v>
      </c>
      <c r="X98" s="20" t="s">
        <v>20</v>
      </c>
      <c r="Y98" s="20" t="s">
        <v>7</v>
      </c>
      <c r="Z98" s="20" t="s">
        <v>20</v>
      </c>
      <c r="AA98" s="20" t="s">
        <v>7</v>
      </c>
      <c r="AB98" s="20" t="s">
        <v>20</v>
      </c>
      <c r="AC98" s="20" t="s">
        <v>7</v>
      </c>
      <c r="AD98" s="20" t="s">
        <v>20</v>
      </c>
      <c r="AE98" s="20" t="s">
        <v>7</v>
      </c>
      <c r="AF98" s="20" t="s">
        <v>20</v>
      </c>
      <c r="AG98" s="20" t="s">
        <v>7</v>
      </c>
    </row>
    <row r="99" spans="1:33" ht="12.75" customHeight="1" x14ac:dyDescent="0.2">
      <c r="A99" s="195" t="s">
        <v>7</v>
      </c>
      <c r="B99" s="198" t="str">
        <f>S99</f>
        <v>Mariusz Cleminski (177)</v>
      </c>
      <c r="C99" s="195" t="s">
        <v>9</v>
      </c>
      <c r="D99" s="198" t="str">
        <f>S102</f>
        <v>Calum Morrison (143)</v>
      </c>
      <c r="E99" s="201"/>
      <c r="F99" s="204"/>
      <c r="G99" s="201"/>
      <c r="H99" s="204"/>
      <c r="I99" s="201"/>
      <c r="J99" s="204"/>
      <c r="K99" s="201"/>
      <c r="L99" s="204"/>
      <c r="M99" s="201"/>
      <c r="N99" s="204"/>
      <c r="O99" s="183">
        <f>AD99</f>
        <v>0</v>
      </c>
      <c r="P99" s="186">
        <f>AE99</f>
        <v>0</v>
      </c>
      <c r="Q99" s="21" t="s">
        <v>7</v>
      </c>
      <c r="R99" s="22" t="str">
        <f>VLOOKUP(A91,teamdata,2)</f>
        <v>JSYSM1</v>
      </c>
      <c r="S99" s="19" t="str">
        <f>VLOOKUP(R99,players,4)</f>
        <v>Mariusz Cleminski (177)</v>
      </c>
      <c r="T99" s="172">
        <f>IF(E99&gt;F99,1,0)</f>
        <v>0</v>
      </c>
      <c r="U99" s="172">
        <f>IF(F99&gt;E99,1,0)</f>
        <v>0</v>
      </c>
      <c r="V99" s="172">
        <f>IF(G99&gt;H99,1,0)</f>
        <v>0</v>
      </c>
      <c r="W99" s="172">
        <f>IF(H99&gt;G99,1,0)</f>
        <v>0</v>
      </c>
      <c r="X99" s="172">
        <f>IF(I99&gt;J99,1,0)</f>
        <v>0</v>
      </c>
      <c r="Y99" s="172">
        <f>IF(J99&gt;I99,1,0)</f>
        <v>0</v>
      </c>
      <c r="Z99" s="172">
        <f>IF(K99&gt;L99,1,0)</f>
        <v>0</v>
      </c>
      <c r="AA99" s="172">
        <f>IF(L99&gt;K99,1,0)</f>
        <v>0</v>
      </c>
      <c r="AB99" s="172">
        <f>IF(M99&gt;N99,1,0)</f>
        <v>0</v>
      </c>
      <c r="AC99" s="172">
        <f>IF(N99&gt;M99,1,0)</f>
        <v>0</v>
      </c>
      <c r="AD99" s="172">
        <f>T99+V99+X99+Z99+AB99</f>
        <v>0</v>
      </c>
      <c r="AE99" s="172">
        <f>U99+W99+Y99+AA99+AC99</f>
        <v>0</v>
      </c>
      <c r="AF99" s="172">
        <f>IF(AD99&gt;AE99,1,0)</f>
        <v>0</v>
      </c>
      <c r="AG99" s="172">
        <f>IF(AE99&gt;AD99,1,0)</f>
        <v>0</v>
      </c>
    </row>
    <row r="100" spans="1:33" ht="12.75" customHeight="1" x14ac:dyDescent="0.2">
      <c r="A100" s="196"/>
      <c r="B100" s="199"/>
      <c r="C100" s="196"/>
      <c r="D100" s="199"/>
      <c r="E100" s="202"/>
      <c r="F100" s="205"/>
      <c r="G100" s="202"/>
      <c r="H100" s="205"/>
      <c r="I100" s="202"/>
      <c r="J100" s="205"/>
      <c r="K100" s="202"/>
      <c r="L100" s="205"/>
      <c r="M100" s="202"/>
      <c r="N100" s="205"/>
      <c r="O100" s="184"/>
      <c r="P100" s="187"/>
      <c r="Q100" s="21" t="s">
        <v>8</v>
      </c>
      <c r="R100" s="22" t="str">
        <f>VLOOKUP(A91,teamdata,3)</f>
        <v>JSYSM2</v>
      </c>
      <c r="S100" s="19" t="str">
        <f>VLOOKUP(R100,players,4)</f>
        <v>Jack Mills (178)</v>
      </c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172"/>
    </row>
    <row r="101" spans="1:33" ht="12.75" customHeight="1" x14ac:dyDescent="0.2">
      <c r="A101" s="197"/>
      <c r="B101" s="200"/>
      <c r="C101" s="197"/>
      <c r="D101" s="200"/>
      <c r="E101" s="203"/>
      <c r="F101" s="206"/>
      <c r="G101" s="203"/>
      <c r="H101" s="206"/>
      <c r="I101" s="203"/>
      <c r="J101" s="206"/>
      <c r="K101" s="203"/>
      <c r="L101" s="206"/>
      <c r="M101" s="203"/>
      <c r="N101" s="206"/>
      <c r="O101" s="185"/>
      <c r="P101" s="188"/>
      <c r="Q101" s="23"/>
      <c r="R101" s="22"/>
      <c r="S101" s="19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</row>
    <row r="102" spans="1:33" ht="12.75" customHeight="1" x14ac:dyDescent="0.2">
      <c r="A102" s="195" t="s">
        <v>8</v>
      </c>
      <c r="B102" s="198" t="str">
        <f>S100</f>
        <v>Jack Mills (178)</v>
      </c>
      <c r="C102" s="195" t="s">
        <v>6</v>
      </c>
      <c r="D102" s="198" t="str">
        <f>S103</f>
        <v>Colin Dalgleish (141)</v>
      </c>
      <c r="E102" s="201"/>
      <c r="F102" s="204"/>
      <c r="G102" s="201"/>
      <c r="H102" s="204"/>
      <c r="I102" s="201"/>
      <c r="J102" s="204"/>
      <c r="K102" s="201"/>
      <c r="L102" s="204"/>
      <c r="M102" s="201"/>
      <c r="N102" s="204"/>
      <c r="O102" s="183">
        <f>AD102</f>
        <v>0</v>
      </c>
      <c r="P102" s="186">
        <f>AE102</f>
        <v>0</v>
      </c>
      <c r="Q102" s="24" t="s">
        <v>9</v>
      </c>
      <c r="R102" s="22" t="str">
        <f>VLOOKUP(C91,teamdata,3)</f>
        <v>SCOSM2</v>
      </c>
      <c r="S102" s="19" t="str">
        <f>VLOOKUP(R102,players,4)</f>
        <v>Calum Morrison (143)</v>
      </c>
      <c r="T102" s="172">
        <f>IF(E102&gt;F102,1,0)</f>
        <v>0</v>
      </c>
      <c r="U102" s="172">
        <f>IF(F102&gt;E102,1,0)</f>
        <v>0</v>
      </c>
      <c r="V102" s="172">
        <f>IF(G102&gt;H102,1,0)</f>
        <v>0</v>
      </c>
      <c r="W102" s="172">
        <f>IF(H102&gt;G102,1,0)</f>
        <v>0</v>
      </c>
      <c r="X102" s="172">
        <f>IF(I102&gt;J102,1,0)</f>
        <v>0</v>
      </c>
      <c r="Y102" s="172">
        <f>IF(J102&gt;I102,1,0)</f>
        <v>0</v>
      </c>
      <c r="Z102" s="172">
        <f>IF(K102&gt;L102,1,0)</f>
        <v>0</v>
      </c>
      <c r="AA102" s="172">
        <f>IF(L102&gt;K102,1,0)</f>
        <v>0</v>
      </c>
      <c r="AB102" s="172">
        <f>IF(M102&gt;N102,1,0)</f>
        <v>0</v>
      </c>
      <c r="AC102" s="172">
        <f>IF(N102&gt;M102,1,0)</f>
        <v>0</v>
      </c>
      <c r="AD102" s="172">
        <f>T102+V102+X102+Z102+AB102</f>
        <v>0</v>
      </c>
      <c r="AE102" s="172">
        <f>U102+W102+Y102+AA102+AC102</f>
        <v>0</v>
      </c>
      <c r="AF102" s="172">
        <f>IF(AD102&gt;AE102,1,0)</f>
        <v>0</v>
      </c>
      <c r="AG102" s="172">
        <f>IF(AE102&gt;AD102,1,0)</f>
        <v>0</v>
      </c>
    </row>
    <row r="103" spans="1:33" ht="12.75" customHeight="1" x14ac:dyDescent="0.2">
      <c r="A103" s="196"/>
      <c r="B103" s="199"/>
      <c r="C103" s="196"/>
      <c r="D103" s="199"/>
      <c r="E103" s="202"/>
      <c r="F103" s="205"/>
      <c r="G103" s="202"/>
      <c r="H103" s="205"/>
      <c r="I103" s="202"/>
      <c r="J103" s="205"/>
      <c r="K103" s="202"/>
      <c r="L103" s="205"/>
      <c r="M103" s="202"/>
      <c r="N103" s="205"/>
      <c r="O103" s="184"/>
      <c r="P103" s="187"/>
      <c r="Q103" s="21" t="s">
        <v>6</v>
      </c>
      <c r="R103" s="22" t="str">
        <f>VLOOKUP(C91,teamdata,2)</f>
        <v>SCOSM1</v>
      </c>
      <c r="S103" s="19" t="str">
        <f>VLOOKUP(R103,players,4)</f>
        <v>Colin Dalgleish (141)</v>
      </c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  <c r="AG103" s="172"/>
    </row>
    <row r="104" spans="1:33" ht="12.75" customHeight="1" x14ac:dyDescent="0.2">
      <c r="A104" s="197"/>
      <c r="B104" s="200"/>
      <c r="C104" s="197"/>
      <c r="D104" s="200"/>
      <c r="E104" s="203"/>
      <c r="F104" s="206"/>
      <c r="G104" s="203"/>
      <c r="H104" s="206"/>
      <c r="I104" s="203"/>
      <c r="J104" s="206"/>
      <c r="K104" s="203"/>
      <c r="L104" s="206"/>
      <c r="M104" s="203"/>
      <c r="N104" s="206"/>
      <c r="O104" s="185"/>
      <c r="P104" s="188"/>
      <c r="S104" s="19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</row>
    <row r="105" spans="1:33" ht="12.75" customHeight="1" x14ac:dyDescent="0.2">
      <c r="A105" s="207" t="s">
        <v>10</v>
      </c>
      <c r="B105" s="198" t="str">
        <f>S105</f>
        <v>Mariusz Cleminski (177)</v>
      </c>
      <c r="C105" s="211" t="s">
        <v>10</v>
      </c>
      <c r="D105" s="198" t="str">
        <f>S107</f>
        <v>Colin Dalgleish (141)</v>
      </c>
      <c r="E105" s="201"/>
      <c r="F105" s="204"/>
      <c r="G105" s="201"/>
      <c r="H105" s="204"/>
      <c r="I105" s="201"/>
      <c r="J105" s="204"/>
      <c r="K105" s="201"/>
      <c r="L105" s="204"/>
      <c r="M105" s="201"/>
      <c r="N105" s="204"/>
      <c r="O105" s="183">
        <f>AD105</f>
        <v>0</v>
      </c>
      <c r="P105" s="186">
        <f>AE105</f>
        <v>0</v>
      </c>
      <c r="Q105" s="21" t="s">
        <v>7</v>
      </c>
      <c r="R105" s="22" t="str">
        <f>R99</f>
        <v>JSYSM1</v>
      </c>
      <c r="S105" s="19" t="str">
        <f>VLOOKUP(R105,players,4)</f>
        <v>Mariusz Cleminski (177)</v>
      </c>
      <c r="T105" s="172">
        <f>IF(E105&gt;F105,1,0)</f>
        <v>0</v>
      </c>
      <c r="U105" s="172">
        <f>IF(F105&gt;E105,1,0)</f>
        <v>0</v>
      </c>
      <c r="V105" s="172">
        <f>IF(G105&gt;H105,1,0)</f>
        <v>0</v>
      </c>
      <c r="W105" s="172">
        <f>IF(H105&gt;G105,1,0)</f>
        <v>0</v>
      </c>
      <c r="X105" s="172">
        <f>IF(I105&gt;J105,1,0)</f>
        <v>0</v>
      </c>
      <c r="Y105" s="172">
        <f>IF(J105&gt;I105,1,0)</f>
        <v>0</v>
      </c>
      <c r="Z105" s="172">
        <f>IF(K105&gt;L105,1,0)</f>
        <v>0</v>
      </c>
      <c r="AA105" s="172">
        <f>IF(L105&gt;K105,1,0)</f>
        <v>0</v>
      </c>
      <c r="AB105" s="172">
        <f>IF(M105&gt;N105,1,0)</f>
        <v>0</v>
      </c>
      <c r="AC105" s="172">
        <f>IF(N105&gt;M105,1,0)</f>
        <v>0</v>
      </c>
      <c r="AD105" s="172">
        <f>T105+V105+X105+Z105+AB105</f>
        <v>0</v>
      </c>
      <c r="AE105" s="172">
        <f>U105+W105+Y105+AA105+AC105</f>
        <v>0</v>
      </c>
      <c r="AF105" s="172">
        <f>IF(AD105&gt;AE105,1,0)</f>
        <v>0</v>
      </c>
      <c r="AG105" s="172">
        <f>IF(AE105&gt;AD105,1,0)</f>
        <v>0</v>
      </c>
    </row>
    <row r="106" spans="1:33" ht="12.75" customHeight="1" x14ac:dyDescent="0.2">
      <c r="A106" s="208"/>
      <c r="B106" s="199"/>
      <c r="C106" s="209"/>
      <c r="D106" s="199"/>
      <c r="E106" s="202"/>
      <c r="F106" s="205"/>
      <c r="G106" s="202"/>
      <c r="H106" s="205"/>
      <c r="I106" s="202"/>
      <c r="J106" s="205"/>
      <c r="K106" s="202"/>
      <c r="L106" s="205"/>
      <c r="M106" s="202"/>
      <c r="N106" s="205"/>
      <c r="O106" s="184"/>
      <c r="P106" s="187"/>
      <c r="Q106" s="21" t="s">
        <v>8</v>
      </c>
      <c r="R106" s="22" t="str">
        <f>R100</f>
        <v>JSYSM2</v>
      </c>
      <c r="S106" s="19" t="str">
        <f>VLOOKUP(R106,players,4)</f>
        <v>Jack Mills (178)</v>
      </c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2"/>
      <c r="AG106" s="172"/>
    </row>
    <row r="107" spans="1:33" ht="12.75" customHeight="1" x14ac:dyDescent="0.2">
      <c r="A107" s="209"/>
      <c r="B107" s="199" t="str">
        <f>S106</f>
        <v>Jack Mills (178)</v>
      </c>
      <c r="C107" s="209"/>
      <c r="D107" s="199" t="str">
        <f>S108</f>
        <v>Calum Morrison (143)</v>
      </c>
      <c r="E107" s="202"/>
      <c r="F107" s="205"/>
      <c r="G107" s="202"/>
      <c r="H107" s="205"/>
      <c r="I107" s="202"/>
      <c r="J107" s="205"/>
      <c r="K107" s="202"/>
      <c r="L107" s="205"/>
      <c r="M107" s="202"/>
      <c r="N107" s="205"/>
      <c r="O107" s="184"/>
      <c r="P107" s="187"/>
      <c r="Q107" s="21" t="s">
        <v>9</v>
      </c>
      <c r="R107" s="22" t="str">
        <f>R103</f>
        <v>SCOSM1</v>
      </c>
      <c r="S107" s="19" t="str">
        <f>VLOOKUP(R107,players,4)</f>
        <v>Colin Dalgleish (141)</v>
      </c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  <c r="AG107" s="172"/>
    </row>
    <row r="108" spans="1:33" ht="12.75" customHeight="1" x14ac:dyDescent="0.2">
      <c r="A108" s="210"/>
      <c r="B108" s="200"/>
      <c r="C108" s="210"/>
      <c r="D108" s="200"/>
      <c r="E108" s="203"/>
      <c r="F108" s="206"/>
      <c r="G108" s="203"/>
      <c r="H108" s="206"/>
      <c r="I108" s="203"/>
      <c r="J108" s="206"/>
      <c r="K108" s="203"/>
      <c r="L108" s="206"/>
      <c r="M108" s="203"/>
      <c r="N108" s="206"/>
      <c r="O108" s="185"/>
      <c r="P108" s="188"/>
      <c r="Q108" s="21" t="s">
        <v>6</v>
      </c>
      <c r="R108" s="22" t="str">
        <f>R102</f>
        <v>SCOSM2</v>
      </c>
      <c r="S108" s="19" t="str">
        <f>VLOOKUP(R108,players,4)</f>
        <v>Calum Morrison (143)</v>
      </c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  <c r="AG108" s="172"/>
    </row>
    <row r="109" spans="1:33" ht="12.75" customHeight="1" x14ac:dyDescent="0.2">
      <c r="A109" s="195" t="s">
        <v>7</v>
      </c>
      <c r="B109" s="198" t="str">
        <f>B99</f>
        <v>Mariusz Cleminski (177)</v>
      </c>
      <c r="C109" s="195" t="s">
        <v>6</v>
      </c>
      <c r="D109" s="198" t="str">
        <f>S103</f>
        <v>Colin Dalgleish (141)</v>
      </c>
      <c r="E109" s="201"/>
      <c r="F109" s="204"/>
      <c r="G109" s="201"/>
      <c r="H109" s="204"/>
      <c r="I109" s="201"/>
      <c r="J109" s="204"/>
      <c r="K109" s="201"/>
      <c r="L109" s="204"/>
      <c r="M109" s="201"/>
      <c r="N109" s="204"/>
      <c r="O109" s="183">
        <f>AD109</f>
        <v>0</v>
      </c>
      <c r="P109" s="186">
        <f>AE109</f>
        <v>0</v>
      </c>
      <c r="T109" s="172">
        <f>IF(E109&gt;F109,1,0)</f>
        <v>0</v>
      </c>
      <c r="U109" s="172">
        <f>IF(F109&gt;E109,1,0)</f>
        <v>0</v>
      </c>
      <c r="V109" s="172">
        <f>IF(G109&gt;H109,1,0)</f>
        <v>0</v>
      </c>
      <c r="W109" s="172">
        <f>IF(H109&gt;G109,1,0)</f>
        <v>0</v>
      </c>
      <c r="X109" s="172">
        <f>IF(I109&gt;J109,1,0)</f>
        <v>0</v>
      </c>
      <c r="Y109" s="172">
        <f>IF(J109&gt;I109,1,0)</f>
        <v>0</v>
      </c>
      <c r="Z109" s="172">
        <f>IF(K109&gt;L109,1,0)</f>
        <v>0</v>
      </c>
      <c r="AA109" s="172">
        <f>IF(L109&gt;K109,1,0)</f>
        <v>0</v>
      </c>
      <c r="AB109" s="172">
        <f>IF(M109&gt;N109,1,0)</f>
        <v>0</v>
      </c>
      <c r="AC109" s="172">
        <f>IF(N109&gt;M109,1,0)</f>
        <v>0</v>
      </c>
      <c r="AD109" s="172">
        <f>T109+V109+X109+Z109+AB109</f>
        <v>0</v>
      </c>
      <c r="AE109" s="172">
        <f>U109+W109+Y109+AA109+AC109</f>
        <v>0</v>
      </c>
      <c r="AF109" s="172">
        <f>IF(AD109&gt;AE109,1,0)</f>
        <v>0</v>
      </c>
      <c r="AG109" s="172">
        <f>IF(AE109&gt;AD109,1,0)</f>
        <v>0</v>
      </c>
    </row>
    <row r="110" spans="1:33" ht="12.75" customHeight="1" x14ac:dyDescent="0.2">
      <c r="A110" s="196"/>
      <c r="B110" s="199"/>
      <c r="C110" s="196"/>
      <c r="D110" s="199"/>
      <c r="E110" s="202"/>
      <c r="F110" s="205"/>
      <c r="G110" s="202"/>
      <c r="H110" s="205"/>
      <c r="I110" s="202"/>
      <c r="J110" s="205"/>
      <c r="K110" s="202"/>
      <c r="L110" s="205"/>
      <c r="M110" s="202"/>
      <c r="N110" s="205"/>
      <c r="O110" s="184"/>
      <c r="P110" s="187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172"/>
      <c r="AG110" s="172"/>
    </row>
    <row r="111" spans="1:33" ht="12.75" customHeight="1" x14ac:dyDescent="0.2">
      <c r="A111" s="197"/>
      <c r="B111" s="200"/>
      <c r="C111" s="197"/>
      <c r="D111" s="200"/>
      <c r="E111" s="203"/>
      <c r="F111" s="206"/>
      <c r="G111" s="203"/>
      <c r="H111" s="206"/>
      <c r="I111" s="203"/>
      <c r="J111" s="206"/>
      <c r="K111" s="203"/>
      <c r="L111" s="206"/>
      <c r="M111" s="203"/>
      <c r="N111" s="206"/>
      <c r="O111" s="185"/>
      <c r="P111" s="188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2"/>
      <c r="AG111" s="172"/>
    </row>
    <row r="112" spans="1:33" ht="12.75" customHeight="1" x14ac:dyDescent="0.2">
      <c r="A112" s="195" t="s">
        <v>8</v>
      </c>
      <c r="B112" s="198" t="str">
        <f>B102</f>
        <v>Jack Mills (178)</v>
      </c>
      <c r="C112" s="195" t="s">
        <v>9</v>
      </c>
      <c r="D112" s="198" t="str">
        <f>S102</f>
        <v>Calum Morrison (143)</v>
      </c>
      <c r="E112" s="201"/>
      <c r="F112" s="204"/>
      <c r="G112" s="201"/>
      <c r="H112" s="204"/>
      <c r="I112" s="201"/>
      <c r="J112" s="204"/>
      <c r="K112" s="201"/>
      <c r="L112" s="204"/>
      <c r="M112" s="201"/>
      <c r="N112" s="204"/>
      <c r="O112" s="183">
        <f>AD112</f>
        <v>0</v>
      </c>
      <c r="P112" s="186">
        <f>AE112</f>
        <v>0</v>
      </c>
      <c r="T112" s="172">
        <f>IF(E112&gt;F112,1,0)</f>
        <v>0</v>
      </c>
      <c r="U112" s="172">
        <f>IF(F112&gt;E112,1,0)</f>
        <v>0</v>
      </c>
      <c r="V112" s="172">
        <f>IF(G112&gt;H112,1,0)</f>
        <v>0</v>
      </c>
      <c r="W112" s="172">
        <f>IF(H112&gt;G112,1,0)</f>
        <v>0</v>
      </c>
      <c r="X112" s="172">
        <f>IF(I112&gt;J112,1,0)</f>
        <v>0</v>
      </c>
      <c r="Y112" s="172">
        <f>IF(J112&gt;I112,1,0)</f>
        <v>0</v>
      </c>
      <c r="Z112" s="172">
        <f>IF(K112&gt;L112,1,0)</f>
        <v>0</v>
      </c>
      <c r="AA112" s="172">
        <f>IF(L112&gt;K112,1,0)</f>
        <v>0</v>
      </c>
      <c r="AB112" s="172">
        <f>IF(M112&gt;N112,1,0)</f>
        <v>0</v>
      </c>
      <c r="AC112" s="172">
        <f>IF(N112&gt;M112,1,0)</f>
        <v>0</v>
      </c>
      <c r="AD112" s="172">
        <f>T112+V112+X112+Z112+AB112</f>
        <v>0</v>
      </c>
      <c r="AE112" s="172">
        <f>U112+W112+Y112+AA112+AC112</f>
        <v>0</v>
      </c>
      <c r="AF112" s="172">
        <f>IF(AD112&gt;AE112,1,0)</f>
        <v>0</v>
      </c>
      <c r="AG112" s="172">
        <f>IF(AE112&gt;AD112,1,0)</f>
        <v>0</v>
      </c>
    </row>
    <row r="113" spans="1:33" ht="12.75" customHeight="1" x14ac:dyDescent="0.2">
      <c r="A113" s="196"/>
      <c r="B113" s="199"/>
      <c r="C113" s="196"/>
      <c r="D113" s="199"/>
      <c r="E113" s="202"/>
      <c r="F113" s="205"/>
      <c r="G113" s="202"/>
      <c r="H113" s="205"/>
      <c r="I113" s="202"/>
      <c r="J113" s="205"/>
      <c r="K113" s="202"/>
      <c r="L113" s="205"/>
      <c r="M113" s="202"/>
      <c r="N113" s="205"/>
      <c r="O113" s="184"/>
      <c r="P113" s="187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</row>
    <row r="114" spans="1:33" ht="12.75" customHeight="1" x14ac:dyDescent="0.2">
      <c r="A114" s="197"/>
      <c r="B114" s="200"/>
      <c r="C114" s="197"/>
      <c r="D114" s="200"/>
      <c r="E114" s="203"/>
      <c r="F114" s="206"/>
      <c r="G114" s="203"/>
      <c r="H114" s="206"/>
      <c r="I114" s="203"/>
      <c r="J114" s="206"/>
      <c r="K114" s="203"/>
      <c r="L114" s="206"/>
      <c r="M114" s="203"/>
      <c r="N114" s="206"/>
      <c r="O114" s="185"/>
      <c r="P114" s="188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</row>
    <row r="115" spans="1:33" ht="12.75" customHeight="1" x14ac:dyDescent="0.2">
      <c r="A115" s="173" t="s">
        <v>11</v>
      </c>
      <c r="B115" s="174"/>
      <c r="C115" s="175"/>
      <c r="D115" s="173" t="s">
        <v>12</v>
      </c>
      <c r="E115" s="174"/>
      <c r="F115" s="175"/>
      <c r="G115" s="182" t="s">
        <v>35</v>
      </c>
      <c r="H115" s="174"/>
      <c r="I115" s="174"/>
      <c r="J115" s="174"/>
      <c r="K115" s="174"/>
      <c r="L115" s="174"/>
      <c r="M115" s="174"/>
      <c r="N115" s="175"/>
      <c r="O115" s="183">
        <f>AF115</f>
        <v>0</v>
      </c>
      <c r="P115" s="186">
        <f>AG115</f>
        <v>0</v>
      </c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172">
        <f>SUM(AF99:AF114)</f>
        <v>0</v>
      </c>
      <c r="AG115" s="172">
        <f>SUM(AG99:AG114)</f>
        <v>0</v>
      </c>
    </row>
    <row r="116" spans="1:33" ht="12.75" customHeight="1" x14ac:dyDescent="0.2">
      <c r="A116" s="176"/>
      <c r="B116" s="177"/>
      <c r="C116" s="178"/>
      <c r="D116" s="176"/>
      <c r="E116" s="177"/>
      <c r="F116" s="178"/>
      <c r="G116" s="176"/>
      <c r="H116" s="177"/>
      <c r="I116" s="177"/>
      <c r="J116" s="177"/>
      <c r="K116" s="177"/>
      <c r="L116" s="177"/>
      <c r="M116" s="177"/>
      <c r="N116" s="178"/>
      <c r="O116" s="184"/>
      <c r="P116" s="187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172"/>
      <c r="AG116" s="172"/>
    </row>
    <row r="117" spans="1:33" ht="12.75" customHeight="1" x14ac:dyDescent="0.2">
      <c r="A117" s="176"/>
      <c r="B117" s="177"/>
      <c r="C117" s="178"/>
      <c r="D117" s="176"/>
      <c r="E117" s="177"/>
      <c r="F117" s="178"/>
      <c r="G117" s="176"/>
      <c r="H117" s="177"/>
      <c r="I117" s="177"/>
      <c r="J117" s="177"/>
      <c r="K117" s="177"/>
      <c r="L117" s="177"/>
      <c r="M117" s="177"/>
      <c r="N117" s="178"/>
      <c r="O117" s="185"/>
      <c r="P117" s="188"/>
    </row>
    <row r="118" spans="1:33" ht="12.75" customHeight="1" x14ac:dyDescent="0.2">
      <c r="A118" s="176"/>
      <c r="B118" s="177"/>
      <c r="C118" s="178"/>
      <c r="D118" s="176"/>
      <c r="E118" s="177"/>
      <c r="F118" s="178"/>
      <c r="G118" s="176"/>
      <c r="H118" s="177"/>
      <c r="I118" s="177"/>
      <c r="J118" s="177"/>
      <c r="K118" s="177"/>
      <c r="L118" s="177"/>
      <c r="M118" s="177"/>
      <c r="N118" s="178"/>
      <c r="O118" s="189"/>
      <c r="P118" s="190"/>
    </row>
    <row r="119" spans="1:33" ht="12.75" customHeight="1" x14ac:dyDescent="0.2">
      <c r="A119" s="176"/>
      <c r="B119" s="177"/>
      <c r="C119" s="178"/>
      <c r="D119" s="176"/>
      <c r="E119" s="177"/>
      <c r="F119" s="178"/>
      <c r="G119" s="176"/>
      <c r="H119" s="177"/>
      <c r="I119" s="177"/>
      <c r="J119" s="177"/>
      <c r="K119" s="177"/>
      <c r="L119" s="177"/>
      <c r="M119" s="177"/>
      <c r="N119" s="178"/>
      <c r="O119" s="191"/>
      <c r="P119" s="192"/>
    </row>
    <row r="120" spans="1:33" ht="12.75" customHeight="1" x14ac:dyDescent="0.2">
      <c r="A120" s="179"/>
      <c r="B120" s="180"/>
      <c r="C120" s="181"/>
      <c r="D120" s="179"/>
      <c r="E120" s="180"/>
      <c r="F120" s="181"/>
      <c r="G120" s="179"/>
      <c r="H120" s="180"/>
      <c r="I120" s="180"/>
      <c r="J120" s="180"/>
      <c r="K120" s="180"/>
      <c r="L120" s="180"/>
      <c r="M120" s="180"/>
      <c r="N120" s="181"/>
      <c r="O120" s="193"/>
      <c r="P120" s="194"/>
    </row>
    <row r="121" spans="1:33" ht="12.75" customHeight="1" x14ac:dyDescent="0.2">
      <c r="A121" s="163" t="s">
        <v>29</v>
      </c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5"/>
    </row>
    <row r="122" spans="1:33" ht="12.75" customHeight="1" x14ac:dyDescent="0.2">
      <c r="A122" s="166"/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8"/>
    </row>
    <row r="123" spans="1:33" ht="12.75" customHeight="1" x14ac:dyDescent="0.2">
      <c r="A123" s="169"/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1"/>
    </row>
    <row r="124" spans="1:33" x14ac:dyDescent="0.2">
      <c r="A124" s="220" t="str">
        <f>A1</f>
        <v>ISLE OF MAN TABLE TENNIS ASSOCIATION</v>
      </c>
      <c r="B124" s="221"/>
      <c r="C124" s="221"/>
      <c r="D124" s="221"/>
      <c r="E124" s="221"/>
      <c r="F124" s="221"/>
      <c r="G124" s="221"/>
      <c r="H124" s="221"/>
      <c r="I124" s="221"/>
      <c r="J124" s="221"/>
      <c r="K124" s="221"/>
      <c r="L124" s="221"/>
      <c r="M124" s="221"/>
      <c r="N124" s="221"/>
      <c r="O124" s="221"/>
      <c r="P124" s="222"/>
    </row>
    <row r="125" spans="1:33" x14ac:dyDescent="0.2">
      <c r="A125" s="223"/>
      <c r="B125" s="224"/>
      <c r="C125" s="224"/>
      <c r="D125" s="224"/>
      <c r="E125" s="224"/>
      <c r="F125" s="224"/>
      <c r="G125" s="224"/>
      <c r="H125" s="224"/>
      <c r="I125" s="224"/>
      <c r="J125" s="224"/>
      <c r="K125" s="224"/>
      <c r="L125" s="224"/>
      <c r="M125" s="224"/>
      <c r="N125" s="224"/>
      <c r="O125" s="224"/>
      <c r="P125" s="225"/>
    </row>
    <row r="126" spans="1:33" x14ac:dyDescent="0.2">
      <c r="A126" s="223"/>
      <c r="B126" s="224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4"/>
      <c r="N126" s="224"/>
      <c r="O126" s="224"/>
      <c r="P126" s="225"/>
    </row>
    <row r="127" spans="1:33" x14ac:dyDescent="0.2">
      <c r="A127" s="226" t="str">
        <f>A4</f>
        <v>HOME COUNTRIES INTERNATIONAL CHAMPIONSHIP - MEN TEAM</v>
      </c>
      <c r="B127" s="227"/>
      <c r="C127" s="227"/>
      <c r="D127" s="227"/>
      <c r="E127" s="227"/>
      <c r="F127" s="227"/>
      <c r="G127" s="227"/>
      <c r="H127" s="227"/>
      <c r="I127" s="227"/>
      <c r="J127" s="227"/>
      <c r="K127" s="227"/>
      <c r="L127" s="227"/>
      <c r="M127" s="227"/>
      <c r="N127" s="227"/>
      <c r="O127" s="227"/>
      <c r="P127" s="228"/>
    </row>
    <row r="128" spans="1:33" x14ac:dyDescent="0.2">
      <c r="A128" s="226"/>
      <c r="B128" s="227"/>
      <c r="C128" s="227"/>
      <c r="D128" s="227"/>
      <c r="E128" s="227"/>
      <c r="F128" s="227"/>
      <c r="G128" s="227"/>
      <c r="H128" s="227"/>
      <c r="I128" s="227"/>
      <c r="J128" s="227"/>
      <c r="K128" s="227"/>
      <c r="L128" s="227"/>
      <c r="M128" s="227"/>
      <c r="N128" s="227"/>
      <c r="O128" s="227"/>
      <c r="P128" s="228"/>
    </row>
    <row r="129" spans="1:33" x14ac:dyDescent="0.2">
      <c r="A129" s="229"/>
      <c r="B129" s="230"/>
      <c r="C129" s="230"/>
      <c r="D129" s="230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  <c r="O129" s="230"/>
      <c r="P129" s="231"/>
    </row>
    <row r="130" spans="1:33" ht="20.25" x14ac:dyDescent="0.2">
      <c r="A130" s="232" t="s">
        <v>27</v>
      </c>
      <c r="B130" s="233"/>
      <c r="C130" s="232" t="s">
        <v>28</v>
      </c>
      <c r="D130" s="236"/>
      <c r="E130" s="15"/>
      <c r="F130" s="15"/>
      <c r="G130" s="239" t="s">
        <v>24</v>
      </c>
      <c r="H130" s="239"/>
      <c r="I130" s="241" t="str">
        <f>I7</f>
        <v>Friday 8th November 2019</v>
      </c>
      <c r="J130" s="242"/>
      <c r="K130" s="242"/>
      <c r="L130" s="242"/>
      <c r="M130" s="242"/>
      <c r="N130" s="242"/>
      <c r="O130" s="242"/>
      <c r="P130" s="16"/>
    </row>
    <row r="131" spans="1:33" x14ac:dyDescent="0.2">
      <c r="A131" s="234"/>
      <c r="B131" s="235"/>
      <c r="C131" s="237"/>
      <c r="D131" s="238"/>
      <c r="E131" s="17"/>
      <c r="F131" s="17"/>
      <c r="G131" s="240"/>
      <c r="H131" s="240"/>
      <c r="I131" s="243"/>
      <c r="J131" s="243"/>
      <c r="K131" s="243"/>
      <c r="L131" s="243"/>
      <c r="M131" s="243"/>
      <c r="N131" s="243"/>
      <c r="O131" s="243"/>
      <c r="P131" s="18"/>
    </row>
    <row r="132" spans="1:33" x14ac:dyDescent="0.2">
      <c r="A132" s="244" t="str">
        <f>Schedule!D15</f>
        <v>NO MATCH</v>
      </c>
      <c r="B132" s="245"/>
      <c r="C132" s="244" t="str">
        <f>Schedule!F15</f>
        <v>ENGLAND</v>
      </c>
      <c r="D132" s="250"/>
      <c r="E132" s="17"/>
      <c r="F132" s="17"/>
      <c r="G132" s="240" t="s">
        <v>25</v>
      </c>
      <c r="H132" s="240"/>
      <c r="I132" s="243" t="str">
        <f>Schedule!A15</f>
        <v>N</v>
      </c>
      <c r="J132" s="243"/>
      <c r="K132" s="243"/>
      <c r="L132" s="243"/>
      <c r="M132" s="243"/>
      <c r="N132" s="243"/>
      <c r="O132" s="243"/>
      <c r="P132" s="18"/>
    </row>
    <row r="133" spans="1:33" x14ac:dyDescent="0.2">
      <c r="A133" s="246"/>
      <c r="B133" s="247"/>
      <c r="C133" s="251"/>
      <c r="D133" s="252"/>
      <c r="E133" s="17"/>
      <c r="F133" s="17"/>
      <c r="G133" s="240"/>
      <c r="H133" s="240"/>
      <c r="I133" s="243"/>
      <c r="J133" s="243"/>
      <c r="K133" s="243"/>
      <c r="L133" s="243"/>
      <c r="M133" s="243"/>
      <c r="N133" s="243"/>
      <c r="O133" s="243"/>
      <c r="P133" s="18"/>
    </row>
    <row r="134" spans="1:33" x14ac:dyDescent="0.2">
      <c r="A134" s="246"/>
      <c r="B134" s="247"/>
      <c r="C134" s="251"/>
      <c r="D134" s="252"/>
      <c r="E134" s="17"/>
      <c r="F134" s="17"/>
      <c r="G134" s="240" t="s">
        <v>26</v>
      </c>
      <c r="H134" s="240"/>
      <c r="I134" s="255">
        <f>I11</f>
        <v>0.625</v>
      </c>
      <c r="J134" s="255"/>
      <c r="K134" s="255"/>
      <c r="L134" s="255"/>
      <c r="M134" s="255"/>
      <c r="N134" s="255"/>
      <c r="O134" s="255"/>
      <c r="P134" s="18"/>
    </row>
    <row r="135" spans="1:33" x14ac:dyDescent="0.2">
      <c r="A135" s="246"/>
      <c r="B135" s="247"/>
      <c r="C135" s="251"/>
      <c r="D135" s="252"/>
      <c r="E135" s="17"/>
      <c r="F135" s="17"/>
      <c r="G135" s="240"/>
      <c r="H135" s="240"/>
      <c r="I135" s="255"/>
      <c r="J135" s="255"/>
      <c r="K135" s="255"/>
      <c r="L135" s="255"/>
      <c r="M135" s="255"/>
      <c r="N135" s="255"/>
      <c r="O135" s="255"/>
      <c r="P135" s="18"/>
    </row>
    <row r="136" spans="1:33" x14ac:dyDescent="0.2">
      <c r="A136" s="246"/>
      <c r="B136" s="247"/>
      <c r="C136" s="251"/>
      <c r="D136" s="252"/>
      <c r="E136" s="17"/>
      <c r="F136" s="17"/>
      <c r="G136" s="256" t="s">
        <v>30</v>
      </c>
      <c r="H136" s="256"/>
      <c r="I136" s="243" t="str">
        <f>I13</f>
        <v>Session 2</v>
      </c>
      <c r="J136" s="243"/>
      <c r="K136" s="243"/>
      <c r="L136" s="243"/>
      <c r="M136" s="243"/>
      <c r="N136" s="243"/>
      <c r="O136" s="243"/>
      <c r="P136" s="18"/>
    </row>
    <row r="137" spans="1:33" x14ac:dyDescent="0.2">
      <c r="A137" s="248"/>
      <c r="B137" s="249"/>
      <c r="C137" s="253"/>
      <c r="D137" s="254"/>
      <c r="E137" s="17"/>
      <c r="F137" s="17"/>
      <c r="G137" s="257"/>
      <c r="H137" s="257"/>
      <c r="I137" s="257"/>
      <c r="J137" s="257"/>
      <c r="K137" s="257"/>
      <c r="L137" s="257"/>
      <c r="M137" s="257"/>
      <c r="N137" s="257"/>
      <c r="O137" s="257"/>
      <c r="P137" s="18"/>
    </row>
    <row r="138" spans="1:33" x14ac:dyDescent="0.2">
      <c r="A138" s="215" t="s">
        <v>14</v>
      </c>
      <c r="B138" s="216"/>
      <c r="C138" s="215" t="s">
        <v>13</v>
      </c>
      <c r="D138" s="216"/>
      <c r="E138" s="219" t="s">
        <v>0</v>
      </c>
      <c r="F138" s="216"/>
      <c r="G138" s="219" t="s">
        <v>1</v>
      </c>
      <c r="H138" s="216"/>
      <c r="I138" s="219" t="s">
        <v>2</v>
      </c>
      <c r="J138" s="216"/>
      <c r="K138" s="219" t="s">
        <v>3</v>
      </c>
      <c r="L138" s="216"/>
      <c r="M138" s="219" t="s">
        <v>4</v>
      </c>
      <c r="N138" s="216"/>
      <c r="O138" s="219" t="s">
        <v>5</v>
      </c>
      <c r="P138" s="216"/>
      <c r="T138" s="172">
        <v>1</v>
      </c>
      <c r="U138" s="172"/>
      <c r="V138" s="172">
        <v>2</v>
      </c>
      <c r="W138" s="172"/>
      <c r="X138" s="172">
        <v>3</v>
      </c>
      <c r="Y138" s="172"/>
      <c r="Z138" s="172">
        <v>4</v>
      </c>
      <c r="AA138" s="172"/>
      <c r="AB138" s="172">
        <v>5</v>
      </c>
      <c r="AC138" s="172"/>
      <c r="AD138" s="212" t="s">
        <v>53</v>
      </c>
      <c r="AE138" s="172"/>
      <c r="AF138" s="213" t="s">
        <v>52</v>
      </c>
      <c r="AG138" s="214"/>
    </row>
    <row r="139" spans="1:33" x14ac:dyDescent="0.2">
      <c r="A139" s="217"/>
      <c r="B139" s="218"/>
      <c r="C139" s="217"/>
      <c r="D139" s="218"/>
      <c r="E139" s="217"/>
      <c r="F139" s="218"/>
      <c r="G139" s="217"/>
      <c r="H139" s="218"/>
      <c r="I139" s="217"/>
      <c r="J139" s="218"/>
      <c r="K139" s="217"/>
      <c r="L139" s="218"/>
      <c r="M139" s="217"/>
      <c r="N139" s="218"/>
      <c r="O139" s="217"/>
      <c r="P139" s="218"/>
      <c r="T139" s="20" t="s">
        <v>20</v>
      </c>
      <c r="U139" s="20" t="s">
        <v>7</v>
      </c>
      <c r="V139" s="20" t="s">
        <v>20</v>
      </c>
      <c r="W139" s="20" t="s">
        <v>7</v>
      </c>
      <c r="X139" s="20" t="s">
        <v>20</v>
      </c>
      <c r="Y139" s="20" t="s">
        <v>7</v>
      </c>
      <c r="Z139" s="20" t="s">
        <v>20</v>
      </c>
      <c r="AA139" s="20" t="s">
        <v>7</v>
      </c>
      <c r="AB139" s="20" t="s">
        <v>20</v>
      </c>
      <c r="AC139" s="20" t="s">
        <v>7</v>
      </c>
      <c r="AD139" s="20" t="s">
        <v>20</v>
      </c>
      <c r="AE139" s="20" t="s">
        <v>7</v>
      </c>
      <c r="AF139" s="20" t="s">
        <v>20</v>
      </c>
      <c r="AG139" s="20" t="s">
        <v>7</v>
      </c>
    </row>
    <row r="140" spans="1:33" x14ac:dyDescent="0.2">
      <c r="A140" s="195" t="s">
        <v>7</v>
      </c>
      <c r="B140" s="198" t="str">
        <f>S140</f>
        <v>No Match (200)</v>
      </c>
      <c r="C140" s="195" t="s">
        <v>9</v>
      </c>
      <c r="D140" s="198" t="str">
        <f>S143</f>
        <v>Erthan Walsh (114)</v>
      </c>
      <c r="E140" s="201"/>
      <c r="F140" s="204"/>
      <c r="G140" s="201"/>
      <c r="H140" s="204"/>
      <c r="I140" s="201"/>
      <c r="J140" s="204"/>
      <c r="K140" s="201"/>
      <c r="L140" s="204"/>
      <c r="M140" s="201"/>
      <c r="N140" s="204"/>
      <c r="O140" s="183">
        <f>AD140</f>
        <v>0</v>
      </c>
      <c r="P140" s="186">
        <f>AE140</f>
        <v>0</v>
      </c>
      <c r="Q140" s="21" t="s">
        <v>7</v>
      </c>
      <c r="R140" s="22" t="str">
        <f>VLOOKUP(A132,teamdata,2)</f>
        <v>NONESM1</v>
      </c>
      <c r="S140" s="19" t="str">
        <f>VLOOKUP(R140,players,4)</f>
        <v>No Match (200)</v>
      </c>
      <c r="T140" s="172">
        <f>IF(E140&gt;F140,1,0)</f>
        <v>0</v>
      </c>
      <c r="U140" s="172">
        <f>IF(F140&gt;E140,1,0)</f>
        <v>0</v>
      </c>
      <c r="V140" s="172">
        <f>IF(G140&gt;H140,1,0)</f>
        <v>0</v>
      </c>
      <c r="W140" s="172">
        <f>IF(H140&gt;G140,1,0)</f>
        <v>0</v>
      </c>
      <c r="X140" s="172">
        <f>IF(I140&gt;J140,1,0)</f>
        <v>0</v>
      </c>
      <c r="Y140" s="172">
        <f>IF(J140&gt;I140,1,0)</f>
        <v>0</v>
      </c>
      <c r="Z140" s="172">
        <f>IF(K140&gt;L140,1,0)</f>
        <v>0</v>
      </c>
      <c r="AA140" s="172">
        <f>IF(L140&gt;K140,1,0)</f>
        <v>0</v>
      </c>
      <c r="AB140" s="172">
        <f>IF(M140&gt;N140,1,0)</f>
        <v>0</v>
      </c>
      <c r="AC140" s="172">
        <f>IF(N140&gt;M140,1,0)</f>
        <v>0</v>
      </c>
      <c r="AD140" s="172">
        <f>T140+V140+X140+Z140+AB140</f>
        <v>0</v>
      </c>
      <c r="AE140" s="172">
        <f>U140+W140+Y140+AA140+AC140</f>
        <v>0</v>
      </c>
      <c r="AF140" s="172">
        <f>IF(AD140&gt;AE140,1,0)</f>
        <v>0</v>
      </c>
      <c r="AG140" s="172">
        <f>IF(AE140&gt;AD140,1,0)</f>
        <v>0</v>
      </c>
    </row>
    <row r="141" spans="1:33" x14ac:dyDescent="0.2">
      <c r="A141" s="196"/>
      <c r="B141" s="199"/>
      <c r="C141" s="196"/>
      <c r="D141" s="199"/>
      <c r="E141" s="202"/>
      <c r="F141" s="205"/>
      <c r="G141" s="202"/>
      <c r="H141" s="205"/>
      <c r="I141" s="202"/>
      <c r="J141" s="205"/>
      <c r="K141" s="202"/>
      <c r="L141" s="205"/>
      <c r="M141" s="202"/>
      <c r="N141" s="205"/>
      <c r="O141" s="184"/>
      <c r="P141" s="187"/>
      <c r="Q141" s="21" t="s">
        <v>8</v>
      </c>
      <c r="R141" s="22" t="str">
        <f>VLOOKUP(A132,teamdata,3)</f>
        <v>NONESM2</v>
      </c>
      <c r="S141" s="19" t="str">
        <f>VLOOKUP(R141,players,4)</f>
        <v>No Match (201)</v>
      </c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  <c r="AD141" s="172"/>
      <c r="AE141" s="172"/>
      <c r="AF141" s="172"/>
      <c r="AG141" s="172"/>
    </row>
    <row r="142" spans="1:33" x14ac:dyDescent="0.2">
      <c r="A142" s="197"/>
      <c r="B142" s="200"/>
      <c r="C142" s="197"/>
      <c r="D142" s="200"/>
      <c r="E142" s="203"/>
      <c r="F142" s="206"/>
      <c r="G142" s="203"/>
      <c r="H142" s="206"/>
      <c r="I142" s="203"/>
      <c r="J142" s="206"/>
      <c r="K142" s="203"/>
      <c r="L142" s="206"/>
      <c r="M142" s="203"/>
      <c r="N142" s="206"/>
      <c r="O142" s="185"/>
      <c r="P142" s="188"/>
      <c r="Q142" s="23"/>
      <c r="R142" s="22"/>
      <c r="S142" s="19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  <c r="AF142" s="172"/>
      <c r="AG142" s="172"/>
    </row>
    <row r="143" spans="1:33" x14ac:dyDescent="0.2">
      <c r="A143" s="195" t="s">
        <v>8</v>
      </c>
      <c r="B143" s="198" t="str">
        <f>S141</f>
        <v>No Match (201)</v>
      </c>
      <c r="C143" s="195" t="s">
        <v>6</v>
      </c>
      <c r="D143" s="198" t="str">
        <f>S144</f>
        <v>Shayan Siraj (113)</v>
      </c>
      <c r="E143" s="201"/>
      <c r="F143" s="204"/>
      <c r="G143" s="201"/>
      <c r="H143" s="204"/>
      <c r="I143" s="201"/>
      <c r="J143" s="204"/>
      <c r="K143" s="201"/>
      <c r="L143" s="204"/>
      <c r="M143" s="201"/>
      <c r="N143" s="204"/>
      <c r="O143" s="183">
        <f>AD143</f>
        <v>0</v>
      </c>
      <c r="P143" s="186">
        <f>AE143</f>
        <v>0</v>
      </c>
      <c r="Q143" s="24" t="s">
        <v>9</v>
      </c>
      <c r="R143" s="22" t="str">
        <f>VLOOKUP(C132,teamdata,3)</f>
        <v>ENGSM2</v>
      </c>
      <c r="S143" s="19" t="str">
        <f>VLOOKUP(R143,players,4)</f>
        <v>Erthan Walsh (114)</v>
      </c>
      <c r="T143" s="172">
        <f>IF(E143&gt;F143,1,0)</f>
        <v>0</v>
      </c>
      <c r="U143" s="172">
        <f>IF(F143&gt;E143,1,0)</f>
        <v>0</v>
      </c>
      <c r="V143" s="172">
        <f>IF(G143&gt;H143,1,0)</f>
        <v>0</v>
      </c>
      <c r="W143" s="172">
        <f>IF(H143&gt;G143,1,0)</f>
        <v>0</v>
      </c>
      <c r="X143" s="172">
        <f>IF(I143&gt;J143,1,0)</f>
        <v>0</v>
      </c>
      <c r="Y143" s="172">
        <f>IF(J143&gt;I143,1,0)</f>
        <v>0</v>
      </c>
      <c r="Z143" s="172">
        <f>IF(K143&gt;L143,1,0)</f>
        <v>0</v>
      </c>
      <c r="AA143" s="172">
        <f>IF(L143&gt;K143,1,0)</f>
        <v>0</v>
      </c>
      <c r="AB143" s="172">
        <f>IF(M143&gt;N143,1,0)</f>
        <v>0</v>
      </c>
      <c r="AC143" s="172">
        <f>IF(N143&gt;M143,1,0)</f>
        <v>0</v>
      </c>
      <c r="AD143" s="172">
        <f>T143+V143+X143+Z143+AB143</f>
        <v>0</v>
      </c>
      <c r="AE143" s="172">
        <f>U143+W143+Y143+AA143+AC143</f>
        <v>0</v>
      </c>
      <c r="AF143" s="172">
        <f>IF(AD143&gt;AE143,1,0)</f>
        <v>0</v>
      </c>
      <c r="AG143" s="172">
        <f>IF(AE143&gt;AD143,1,0)</f>
        <v>0</v>
      </c>
    </row>
    <row r="144" spans="1:33" x14ac:dyDescent="0.2">
      <c r="A144" s="196"/>
      <c r="B144" s="199"/>
      <c r="C144" s="196"/>
      <c r="D144" s="199"/>
      <c r="E144" s="202"/>
      <c r="F144" s="205"/>
      <c r="G144" s="202"/>
      <c r="H144" s="205"/>
      <c r="I144" s="202"/>
      <c r="J144" s="205"/>
      <c r="K144" s="202"/>
      <c r="L144" s="205"/>
      <c r="M144" s="202"/>
      <c r="N144" s="205"/>
      <c r="O144" s="184"/>
      <c r="P144" s="187"/>
      <c r="Q144" s="21" t="s">
        <v>6</v>
      </c>
      <c r="R144" s="22" t="str">
        <f>VLOOKUP(C132,teamdata,2)</f>
        <v>ENGSM1</v>
      </c>
      <c r="S144" s="19" t="str">
        <f>VLOOKUP(R144,players,4)</f>
        <v>Shayan Siraj (113)</v>
      </c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  <c r="AD144" s="172"/>
      <c r="AE144" s="172"/>
      <c r="AF144" s="172"/>
      <c r="AG144" s="172"/>
    </row>
    <row r="145" spans="1:33" x14ac:dyDescent="0.2">
      <c r="A145" s="197"/>
      <c r="B145" s="200"/>
      <c r="C145" s="197"/>
      <c r="D145" s="200"/>
      <c r="E145" s="203"/>
      <c r="F145" s="206"/>
      <c r="G145" s="203"/>
      <c r="H145" s="206"/>
      <c r="I145" s="203"/>
      <c r="J145" s="206"/>
      <c r="K145" s="203"/>
      <c r="L145" s="206"/>
      <c r="M145" s="203"/>
      <c r="N145" s="206"/>
      <c r="O145" s="185"/>
      <c r="P145" s="188"/>
      <c r="S145" s="19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72"/>
      <c r="AF145" s="172"/>
      <c r="AG145" s="172"/>
    </row>
    <row r="146" spans="1:33" x14ac:dyDescent="0.2">
      <c r="A146" s="207" t="s">
        <v>10</v>
      </c>
      <c r="B146" s="198" t="str">
        <f>S146</f>
        <v>No Match (200)</v>
      </c>
      <c r="C146" s="211" t="s">
        <v>10</v>
      </c>
      <c r="D146" s="198" t="str">
        <f>S148</f>
        <v>Shayan Siraj (113)</v>
      </c>
      <c r="E146" s="201"/>
      <c r="F146" s="204"/>
      <c r="G146" s="201"/>
      <c r="H146" s="204"/>
      <c r="I146" s="201"/>
      <c r="J146" s="204"/>
      <c r="K146" s="201"/>
      <c r="L146" s="204"/>
      <c r="M146" s="201"/>
      <c r="N146" s="204"/>
      <c r="O146" s="183">
        <f>AD146</f>
        <v>0</v>
      </c>
      <c r="P146" s="186">
        <f>AE146</f>
        <v>0</v>
      </c>
      <c r="Q146" s="21" t="s">
        <v>7</v>
      </c>
      <c r="R146" s="22" t="str">
        <f>R140</f>
        <v>NONESM1</v>
      </c>
      <c r="S146" s="19" t="str">
        <f>VLOOKUP(R146,players,4)</f>
        <v>No Match (200)</v>
      </c>
      <c r="T146" s="172">
        <f>IF(E146&gt;F146,1,0)</f>
        <v>0</v>
      </c>
      <c r="U146" s="172">
        <f>IF(F146&gt;E146,1,0)</f>
        <v>0</v>
      </c>
      <c r="V146" s="172">
        <f>IF(G146&gt;H146,1,0)</f>
        <v>0</v>
      </c>
      <c r="W146" s="172">
        <f>IF(H146&gt;G146,1,0)</f>
        <v>0</v>
      </c>
      <c r="X146" s="172">
        <f>IF(I146&gt;J146,1,0)</f>
        <v>0</v>
      </c>
      <c r="Y146" s="172">
        <f>IF(J146&gt;I146,1,0)</f>
        <v>0</v>
      </c>
      <c r="Z146" s="172">
        <f>IF(K146&gt;L146,1,0)</f>
        <v>0</v>
      </c>
      <c r="AA146" s="172">
        <f>IF(L146&gt;K146,1,0)</f>
        <v>0</v>
      </c>
      <c r="AB146" s="172">
        <f>IF(M146&gt;N146,1,0)</f>
        <v>0</v>
      </c>
      <c r="AC146" s="172">
        <f>IF(N146&gt;M146,1,0)</f>
        <v>0</v>
      </c>
      <c r="AD146" s="172">
        <f>T146+V146+X146+Z146+AB146</f>
        <v>0</v>
      </c>
      <c r="AE146" s="172">
        <f>U146+W146+Y146+AA146+AC146</f>
        <v>0</v>
      </c>
      <c r="AF146" s="172">
        <f>IF(AD146&gt;AE146,1,0)</f>
        <v>0</v>
      </c>
      <c r="AG146" s="172">
        <f>IF(AE146&gt;AD146,1,0)</f>
        <v>0</v>
      </c>
    </row>
    <row r="147" spans="1:33" x14ac:dyDescent="0.2">
      <c r="A147" s="208"/>
      <c r="B147" s="199"/>
      <c r="C147" s="209"/>
      <c r="D147" s="199"/>
      <c r="E147" s="202"/>
      <c r="F147" s="205"/>
      <c r="G147" s="202"/>
      <c r="H147" s="205"/>
      <c r="I147" s="202"/>
      <c r="J147" s="205"/>
      <c r="K147" s="202"/>
      <c r="L147" s="205"/>
      <c r="M147" s="202"/>
      <c r="N147" s="205"/>
      <c r="O147" s="184"/>
      <c r="P147" s="187"/>
      <c r="Q147" s="21" t="s">
        <v>8</v>
      </c>
      <c r="R147" s="22" t="str">
        <f>R141</f>
        <v>NONESM2</v>
      </c>
      <c r="S147" s="19" t="str">
        <f>VLOOKUP(R147,players,4)</f>
        <v>No Match (201)</v>
      </c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</row>
    <row r="148" spans="1:33" x14ac:dyDescent="0.2">
      <c r="A148" s="209"/>
      <c r="B148" s="199" t="str">
        <f>S147</f>
        <v>No Match (201)</v>
      </c>
      <c r="C148" s="209"/>
      <c r="D148" s="199" t="str">
        <f>S149</f>
        <v>Erthan Walsh (114)</v>
      </c>
      <c r="E148" s="202"/>
      <c r="F148" s="205"/>
      <c r="G148" s="202"/>
      <c r="H148" s="205"/>
      <c r="I148" s="202"/>
      <c r="J148" s="205"/>
      <c r="K148" s="202"/>
      <c r="L148" s="205"/>
      <c r="M148" s="202"/>
      <c r="N148" s="205"/>
      <c r="O148" s="184"/>
      <c r="P148" s="187"/>
      <c r="Q148" s="21" t="s">
        <v>9</v>
      </c>
      <c r="R148" s="22" t="str">
        <f>R144</f>
        <v>ENGSM1</v>
      </c>
      <c r="S148" s="19" t="str">
        <f>VLOOKUP(R148,players,4)</f>
        <v>Shayan Siraj (113)</v>
      </c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  <c r="AF148" s="172"/>
      <c r="AG148" s="172"/>
    </row>
    <row r="149" spans="1:33" x14ac:dyDescent="0.2">
      <c r="A149" s="210"/>
      <c r="B149" s="200"/>
      <c r="C149" s="210"/>
      <c r="D149" s="200"/>
      <c r="E149" s="203"/>
      <c r="F149" s="206"/>
      <c r="G149" s="203"/>
      <c r="H149" s="206"/>
      <c r="I149" s="203"/>
      <c r="J149" s="206"/>
      <c r="K149" s="203"/>
      <c r="L149" s="206"/>
      <c r="M149" s="203"/>
      <c r="N149" s="206"/>
      <c r="O149" s="185"/>
      <c r="P149" s="188"/>
      <c r="Q149" s="21" t="s">
        <v>6</v>
      </c>
      <c r="R149" s="22" t="str">
        <f>R143</f>
        <v>ENGSM2</v>
      </c>
      <c r="S149" s="19" t="str">
        <f>VLOOKUP(R149,players,4)</f>
        <v>Erthan Walsh (114)</v>
      </c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  <c r="AF149" s="172"/>
      <c r="AG149" s="172"/>
    </row>
    <row r="150" spans="1:33" x14ac:dyDescent="0.2">
      <c r="A150" s="195" t="s">
        <v>7</v>
      </c>
      <c r="B150" s="198" t="str">
        <f>B140</f>
        <v>No Match (200)</v>
      </c>
      <c r="C150" s="195" t="s">
        <v>6</v>
      </c>
      <c r="D150" s="198" t="str">
        <f>S144</f>
        <v>Shayan Siraj (113)</v>
      </c>
      <c r="E150" s="201"/>
      <c r="F150" s="204"/>
      <c r="G150" s="201"/>
      <c r="H150" s="204"/>
      <c r="I150" s="201"/>
      <c r="J150" s="204"/>
      <c r="K150" s="201"/>
      <c r="L150" s="204"/>
      <c r="M150" s="201"/>
      <c r="N150" s="204"/>
      <c r="O150" s="183">
        <f>AD150</f>
        <v>0</v>
      </c>
      <c r="P150" s="186">
        <f>AE150</f>
        <v>0</v>
      </c>
      <c r="T150" s="172">
        <f>IF(E150&gt;F150,1,0)</f>
        <v>0</v>
      </c>
      <c r="U150" s="172">
        <f>IF(F150&gt;E150,1,0)</f>
        <v>0</v>
      </c>
      <c r="V150" s="172">
        <f>IF(G150&gt;H150,1,0)</f>
        <v>0</v>
      </c>
      <c r="W150" s="172">
        <f>IF(H150&gt;G150,1,0)</f>
        <v>0</v>
      </c>
      <c r="X150" s="172">
        <f>IF(I150&gt;J150,1,0)</f>
        <v>0</v>
      </c>
      <c r="Y150" s="172">
        <f>IF(J150&gt;I150,1,0)</f>
        <v>0</v>
      </c>
      <c r="Z150" s="172">
        <f>IF(K150&gt;L150,1,0)</f>
        <v>0</v>
      </c>
      <c r="AA150" s="172">
        <f>IF(L150&gt;K150,1,0)</f>
        <v>0</v>
      </c>
      <c r="AB150" s="172">
        <f>IF(M150&gt;N150,1,0)</f>
        <v>0</v>
      </c>
      <c r="AC150" s="172">
        <f>IF(N150&gt;M150,1,0)</f>
        <v>0</v>
      </c>
      <c r="AD150" s="172">
        <f>T150+V150+X150+Z150+AB150</f>
        <v>0</v>
      </c>
      <c r="AE150" s="172">
        <f>U150+W150+Y150+AA150+AC150</f>
        <v>0</v>
      </c>
      <c r="AF150" s="172">
        <f>IF(AD150&gt;AE150,1,0)</f>
        <v>0</v>
      </c>
      <c r="AG150" s="172">
        <f>IF(AE150&gt;AD150,1,0)</f>
        <v>0</v>
      </c>
    </row>
    <row r="151" spans="1:33" x14ac:dyDescent="0.2">
      <c r="A151" s="196"/>
      <c r="B151" s="199"/>
      <c r="C151" s="196"/>
      <c r="D151" s="199"/>
      <c r="E151" s="202"/>
      <c r="F151" s="205"/>
      <c r="G151" s="202"/>
      <c r="H151" s="205"/>
      <c r="I151" s="202"/>
      <c r="J151" s="205"/>
      <c r="K151" s="202"/>
      <c r="L151" s="205"/>
      <c r="M151" s="202"/>
      <c r="N151" s="205"/>
      <c r="O151" s="184"/>
      <c r="P151" s="187"/>
      <c r="T151" s="172"/>
      <c r="U151" s="172"/>
      <c r="V151" s="172"/>
      <c r="W151" s="172"/>
      <c r="X151" s="172"/>
      <c r="Y151" s="172"/>
      <c r="Z151" s="172"/>
      <c r="AA151" s="172"/>
      <c r="AB151" s="172"/>
      <c r="AC151" s="172"/>
      <c r="AD151" s="172"/>
      <c r="AE151" s="172"/>
      <c r="AF151" s="172"/>
      <c r="AG151" s="172"/>
    </row>
    <row r="152" spans="1:33" x14ac:dyDescent="0.2">
      <c r="A152" s="197"/>
      <c r="B152" s="200"/>
      <c r="C152" s="197"/>
      <c r="D152" s="200"/>
      <c r="E152" s="203"/>
      <c r="F152" s="206"/>
      <c r="G152" s="203"/>
      <c r="H152" s="206"/>
      <c r="I152" s="203"/>
      <c r="J152" s="206"/>
      <c r="K152" s="203"/>
      <c r="L152" s="206"/>
      <c r="M152" s="203"/>
      <c r="N152" s="206"/>
      <c r="O152" s="185"/>
      <c r="P152" s="188"/>
      <c r="T152" s="172"/>
      <c r="U152" s="172"/>
      <c r="V152" s="172"/>
      <c r="W152" s="172"/>
      <c r="X152" s="172"/>
      <c r="Y152" s="172"/>
      <c r="Z152" s="172"/>
      <c r="AA152" s="172"/>
      <c r="AB152" s="172"/>
      <c r="AC152" s="172"/>
      <c r="AD152" s="172"/>
      <c r="AE152" s="172"/>
      <c r="AF152" s="172"/>
      <c r="AG152" s="172"/>
    </row>
    <row r="153" spans="1:33" x14ac:dyDescent="0.2">
      <c r="A153" s="195" t="s">
        <v>8</v>
      </c>
      <c r="B153" s="198" t="str">
        <f>B143</f>
        <v>No Match (201)</v>
      </c>
      <c r="C153" s="195" t="s">
        <v>9</v>
      </c>
      <c r="D153" s="198" t="str">
        <f>S143</f>
        <v>Erthan Walsh (114)</v>
      </c>
      <c r="E153" s="201"/>
      <c r="F153" s="204"/>
      <c r="G153" s="201"/>
      <c r="H153" s="204"/>
      <c r="I153" s="201"/>
      <c r="J153" s="204"/>
      <c r="K153" s="201"/>
      <c r="L153" s="204"/>
      <c r="M153" s="201"/>
      <c r="N153" s="204"/>
      <c r="O153" s="183">
        <f>AD153</f>
        <v>0</v>
      </c>
      <c r="P153" s="186">
        <f>AE153</f>
        <v>0</v>
      </c>
      <c r="T153" s="172">
        <f>IF(E153&gt;F153,1,0)</f>
        <v>0</v>
      </c>
      <c r="U153" s="172">
        <f>IF(F153&gt;E153,1,0)</f>
        <v>0</v>
      </c>
      <c r="V153" s="172">
        <f>IF(G153&gt;H153,1,0)</f>
        <v>0</v>
      </c>
      <c r="W153" s="172">
        <f>IF(H153&gt;G153,1,0)</f>
        <v>0</v>
      </c>
      <c r="X153" s="172">
        <f>IF(I153&gt;J153,1,0)</f>
        <v>0</v>
      </c>
      <c r="Y153" s="172">
        <f>IF(J153&gt;I153,1,0)</f>
        <v>0</v>
      </c>
      <c r="Z153" s="172">
        <f>IF(K153&gt;L153,1,0)</f>
        <v>0</v>
      </c>
      <c r="AA153" s="172">
        <f>IF(L153&gt;K153,1,0)</f>
        <v>0</v>
      </c>
      <c r="AB153" s="172">
        <f>IF(M153&gt;N153,1,0)</f>
        <v>0</v>
      </c>
      <c r="AC153" s="172">
        <f>IF(N153&gt;M153,1,0)</f>
        <v>0</v>
      </c>
      <c r="AD153" s="172">
        <f>T153+V153+X153+Z153+AB153</f>
        <v>0</v>
      </c>
      <c r="AE153" s="172">
        <f>U153+W153+Y153+AA153+AC153</f>
        <v>0</v>
      </c>
      <c r="AF153" s="172">
        <f>IF(AD153&gt;AE153,1,0)</f>
        <v>0</v>
      </c>
      <c r="AG153" s="172">
        <f>IF(AE153&gt;AD153,1,0)</f>
        <v>0</v>
      </c>
    </row>
    <row r="154" spans="1:33" x14ac:dyDescent="0.2">
      <c r="A154" s="196"/>
      <c r="B154" s="199"/>
      <c r="C154" s="196"/>
      <c r="D154" s="199"/>
      <c r="E154" s="202"/>
      <c r="F154" s="205"/>
      <c r="G154" s="202"/>
      <c r="H154" s="205"/>
      <c r="I154" s="202"/>
      <c r="J154" s="205"/>
      <c r="K154" s="202"/>
      <c r="L154" s="205"/>
      <c r="M154" s="202"/>
      <c r="N154" s="205"/>
      <c r="O154" s="184"/>
      <c r="P154" s="187"/>
      <c r="T154" s="172"/>
      <c r="U154" s="172"/>
      <c r="V154" s="172"/>
      <c r="W154" s="172"/>
      <c r="X154" s="172"/>
      <c r="Y154" s="172"/>
      <c r="Z154" s="172"/>
      <c r="AA154" s="172"/>
      <c r="AB154" s="172"/>
      <c r="AC154" s="172"/>
      <c r="AD154" s="172"/>
      <c r="AE154" s="172"/>
      <c r="AF154" s="172"/>
      <c r="AG154" s="172"/>
    </row>
    <row r="155" spans="1:33" x14ac:dyDescent="0.2">
      <c r="A155" s="197"/>
      <c r="B155" s="200"/>
      <c r="C155" s="197"/>
      <c r="D155" s="200"/>
      <c r="E155" s="203"/>
      <c r="F155" s="206"/>
      <c r="G155" s="203"/>
      <c r="H155" s="206"/>
      <c r="I155" s="203"/>
      <c r="J155" s="206"/>
      <c r="K155" s="203"/>
      <c r="L155" s="206"/>
      <c r="M155" s="203"/>
      <c r="N155" s="206"/>
      <c r="O155" s="185"/>
      <c r="P155" s="188"/>
      <c r="T155" s="172"/>
      <c r="U155" s="172"/>
      <c r="V155" s="172"/>
      <c r="W155" s="172"/>
      <c r="X155" s="172"/>
      <c r="Y155" s="172"/>
      <c r="Z155" s="172"/>
      <c r="AA155" s="172"/>
      <c r="AB155" s="172"/>
      <c r="AC155" s="172"/>
      <c r="AD155" s="172"/>
      <c r="AE155" s="172"/>
      <c r="AF155" s="172"/>
      <c r="AG155" s="172"/>
    </row>
    <row r="156" spans="1:33" x14ac:dyDescent="0.2">
      <c r="A156" s="173" t="s">
        <v>11</v>
      </c>
      <c r="B156" s="174"/>
      <c r="C156" s="175"/>
      <c r="D156" s="173" t="s">
        <v>12</v>
      </c>
      <c r="E156" s="174"/>
      <c r="F156" s="175"/>
      <c r="G156" s="182" t="s">
        <v>35</v>
      </c>
      <c r="H156" s="174"/>
      <c r="I156" s="174"/>
      <c r="J156" s="174"/>
      <c r="K156" s="174"/>
      <c r="L156" s="174"/>
      <c r="M156" s="174"/>
      <c r="N156" s="175"/>
      <c r="O156" s="183">
        <f>AF156</f>
        <v>0</v>
      </c>
      <c r="P156" s="186">
        <f>AG156</f>
        <v>0</v>
      </c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172">
        <f>SUM(AF140:AF155)</f>
        <v>0</v>
      </c>
      <c r="AG156" s="172">
        <f>SUM(AG140:AG155)</f>
        <v>0</v>
      </c>
    </row>
    <row r="157" spans="1:33" x14ac:dyDescent="0.2">
      <c r="A157" s="176"/>
      <c r="B157" s="177"/>
      <c r="C157" s="178"/>
      <c r="D157" s="176"/>
      <c r="E157" s="177"/>
      <c r="F157" s="178"/>
      <c r="G157" s="176"/>
      <c r="H157" s="177"/>
      <c r="I157" s="177"/>
      <c r="J157" s="177"/>
      <c r="K157" s="177"/>
      <c r="L157" s="177"/>
      <c r="M157" s="177"/>
      <c r="N157" s="178"/>
      <c r="O157" s="184"/>
      <c r="P157" s="187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172"/>
      <c r="AG157" s="172"/>
    </row>
    <row r="158" spans="1:33" x14ac:dyDescent="0.2">
      <c r="A158" s="176"/>
      <c r="B158" s="177"/>
      <c r="C158" s="178"/>
      <c r="D158" s="176"/>
      <c r="E158" s="177"/>
      <c r="F158" s="178"/>
      <c r="G158" s="176"/>
      <c r="H158" s="177"/>
      <c r="I158" s="177"/>
      <c r="J158" s="177"/>
      <c r="K158" s="177"/>
      <c r="L158" s="177"/>
      <c r="M158" s="177"/>
      <c r="N158" s="178"/>
      <c r="O158" s="185"/>
      <c r="P158" s="188"/>
    </row>
    <row r="159" spans="1:33" x14ac:dyDescent="0.2">
      <c r="A159" s="176"/>
      <c r="B159" s="177"/>
      <c r="C159" s="178"/>
      <c r="D159" s="176"/>
      <c r="E159" s="177"/>
      <c r="F159" s="178"/>
      <c r="G159" s="176"/>
      <c r="H159" s="177"/>
      <c r="I159" s="177"/>
      <c r="J159" s="177"/>
      <c r="K159" s="177"/>
      <c r="L159" s="177"/>
      <c r="M159" s="177"/>
      <c r="N159" s="178"/>
      <c r="O159" s="189"/>
      <c r="P159" s="190"/>
    </row>
    <row r="160" spans="1:33" x14ac:dyDescent="0.2">
      <c r="A160" s="176"/>
      <c r="B160" s="177"/>
      <c r="C160" s="178"/>
      <c r="D160" s="176"/>
      <c r="E160" s="177"/>
      <c r="F160" s="178"/>
      <c r="G160" s="176"/>
      <c r="H160" s="177"/>
      <c r="I160" s="177"/>
      <c r="J160" s="177"/>
      <c r="K160" s="177"/>
      <c r="L160" s="177"/>
      <c r="M160" s="177"/>
      <c r="N160" s="178"/>
      <c r="O160" s="191"/>
      <c r="P160" s="192"/>
    </row>
    <row r="161" spans="1:16" x14ac:dyDescent="0.2">
      <c r="A161" s="179"/>
      <c r="B161" s="180"/>
      <c r="C161" s="181"/>
      <c r="D161" s="179"/>
      <c r="E161" s="180"/>
      <c r="F161" s="181"/>
      <c r="G161" s="179"/>
      <c r="H161" s="180"/>
      <c r="I161" s="180"/>
      <c r="J161" s="180"/>
      <c r="K161" s="180"/>
      <c r="L161" s="180"/>
      <c r="M161" s="180"/>
      <c r="N161" s="181"/>
      <c r="O161" s="193"/>
      <c r="P161" s="194"/>
    </row>
    <row r="162" spans="1:16" x14ac:dyDescent="0.2">
      <c r="A162" s="163" t="s">
        <v>29</v>
      </c>
      <c r="B162" s="164"/>
      <c r="C162" s="164"/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5"/>
    </row>
    <row r="163" spans="1:16" x14ac:dyDescent="0.2">
      <c r="A163" s="166"/>
      <c r="B163" s="167"/>
      <c r="C163" s="167"/>
      <c r="D163" s="167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8"/>
    </row>
    <row r="164" spans="1:16" x14ac:dyDescent="0.2">
      <c r="A164" s="169"/>
      <c r="B164" s="170"/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1"/>
    </row>
    <row r="167" spans="1:16" x14ac:dyDescent="0.2">
      <c r="D167" s="14" t="str">
        <f>_xlfn.CONCAT(A9,C9)</f>
        <v>GUERNSEYISLE OF MAN</v>
      </c>
      <c r="E167" s="14">
        <f>O33</f>
        <v>0</v>
      </c>
      <c r="F167" s="14">
        <f>P33</f>
        <v>0</v>
      </c>
    </row>
    <row r="168" spans="1:16" x14ac:dyDescent="0.2">
      <c r="D168" s="14" t="str">
        <f>_xlfn.CONCAT(A50,C50)</f>
        <v>WALESIRELAND</v>
      </c>
      <c r="E168" s="14">
        <f>O74</f>
        <v>0</v>
      </c>
      <c r="F168" s="14">
        <f>P74</f>
        <v>0</v>
      </c>
    </row>
    <row r="169" spans="1:16" x14ac:dyDescent="0.2">
      <c r="D169" s="14" t="str">
        <f>_xlfn.CONCAT(A91,C91)</f>
        <v>JERSEYSCOTLAND</v>
      </c>
      <c r="E169" s="14">
        <f>O115</f>
        <v>0</v>
      </c>
      <c r="F169" s="14">
        <f>P115</f>
        <v>0</v>
      </c>
    </row>
    <row r="170" spans="1:16" x14ac:dyDescent="0.2">
      <c r="D170" s="14" t="str">
        <f>_xlfn.CONCAT(A132,C132)</f>
        <v>NO MATCHENGLAND</v>
      </c>
      <c r="E170" s="14">
        <f>O156</f>
        <v>0</v>
      </c>
      <c r="F170" s="14">
        <f>P156</f>
        <v>0</v>
      </c>
    </row>
    <row r="171" spans="1:16" x14ac:dyDescent="0.2">
      <c r="D171" s="14" t="str">
        <f>_xlfn.CONCAT(C9,A9)</f>
        <v>ISLE OF MANGUERNSEY</v>
      </c>
      <c r="E171" s="14">
        <f t="shared" ref="E171:E174" si="0">F167</f>
        <v>0</v>
      </c>
      <c r="F171" s="14">
        <f t="shared" ref="F171:F174" si="1">E167</f>
        <v>0</v>
      </c>
    </row>
    <row r="172" spans="1:16" x14ac:dyDescent="0.2">
      <c r="D172" s="14" t="str">
        <f>_xlfn.CONCAT(C50,A50)</f>
        <v>IRELANDWALES</v>
      </c>
      <c r="E172" s="14">
        <f t="shared" si="0"/>
        <v>0</v>
      </c>
      <c r="F172" s="14">
        <f t="shared" si="1"/>
        <v>0</v>
      </c>
    </row>
    <row r="173" spans="1:16" x14ac:dyDescent="0.2">
      <c r="D173" s="14" t="str">
        <f>_xlfn.CONCAT(C91,A91)</f>
        <v>SCOTLANDJERSEY</v>
      </c>
      <c r="E173" s="14">
        <f t="shared" si="0"/>
        <v>0</v>
      </c>
      <c r="F173" s="14">
        <f t="shared" si="1"/>
        <v>0</v>
      </c>
    </row>
    <row r="174" spans="1:16" x14ac:dyDescent="0.2">
      <c r="D174" s="14" t="str">
        <f>_xlfn.CONCAT(C132,A132)</f>
        <v>ENGLANDNO MATCH</v>
      </c>
      <c r="E174" s="14">
        <f t="shared" si="0"/>
        <v>0</v>
      </c>
      <c r="F174" s="14">
        <f t="shared" si="1"/>
        <v>0</v>
      </c>
    </row>
    <row r="176" spans="1:16" x14ac:dyDescent="0.2">
      <c r="D176" s="14" t="str">
        <f>_xlfn.CONCAT(R17,R20)</f>
        <v>GSYSM1IOMSM2</v>
      </c>
      <c r="E176" s="14">
        <f>O17</f>
        <v>0</v>
      </c>
      <c r="F176" s="14">
        <f>P17</f>
        <v>0</v>
      </c>
    </row>
    <row r="177" spans="4:6" x14ac:dyDescent="0.2">
      <c r="D177" s="14" t="str">
        <f>_xlfn.CONCAT(R18,R21)</f>
        <v>GSYSM2IOMSM1</v>
      </c>
      <c r="E177" s="14">
        <f>O20</f>
        <v>0</v>
      </c>
      <c r="F177" s="14">
        <f>P20</f>
        <v>0</v>
      </c>
    </row>
    <row r="178" spans="4:6" x14ac:dyDescent="0.2">
      <c r="D178" s="14" t="str">
        <f>_xlfn.CONCAT(R17,R21)</f>
        <v>GSYSM1IOMSM1</v>
      </c>
      <c r="E178" s="14">
        <f>O27</f>
        <v>0</v>
      </c>
      <c r="F178" s="14">
        <f>P27</f>
        <v>0</v>
      </c>
    </row>
    <row r="179" spans="4:6" x14ac:dyDescent="0.2">
      <c r="D179" s="14" t="str">
        <f>_xlfn.CONCAT(R18,R20)</f>
        <v>GSYSM2IOMSM2</v>
      </c>
      <c r="E179" s="14">
        <f>O30</f>
        <v>0</v>
      </c>
      <c r="F179" s="14">
        <f>P30</f>
        <v>0</v>
      </c>
    </row>
    <row r="180" spans="4:6" x14ac:dyDescent="0.2">
      <c r="D180" s="14" t="str">
        <f>_xlfn.CONCAT(R58,R61)</f>
        <v>WALSM1IRESM2</v>
      </c>
      <c r="E180" s="14">
        <f>O58</f>
        <v>0</v>
      </c>
      <c r="F180" s="14">
        <f>P58</f>
        <v>0</v>
      </c>
    </row>
    <row r="181" spans="4:6" x14ac:dyDescent="0.2">
      <c r="D181" s="14" t="str">
        <f>_xlfn.CONCAT(R59,R62)</f>
        <v>WALSM2IRESM1</v>
      </c>
      <c r="E181" s="14">
        <f>O61</f>
        <v>0</v>
      </c>
      <c r="F181" s="14">
        <f>P61</f>
        <v>0</v>
      </c>
    </row>
    <row r="182" spans="4:6" x14ac:dyDescent="0.2">
      <c r="D182" s="14" t="str">
        <f>_xlfn.CONCAT(R58,R62)</f>
        <v>WALSM1IRESM1</v>
      </c>
      <c r="E182" s="14">
        <f>O68</f>
        <v>0</v>
      </c>
      <c r="F182" s="14">
        <f>P68</f>
        <v>0</v>
      </c>
    </row>
    <row r="183" spans="4:6" x14ac:dyDescent="0.2">
      <c r="D183" s="14" t="str">
        <f>_xlfn.CONCAT(R59,R61)</f>
        <v>WALSM2IRESM2</v>
      </c>
      <c r="E183" s="14">
        <f>O71</f>
        <v>0</v>
      </c>
      <c r="F183" s="14">
        <f>P71</f>
        <v>0</v>
      </c>
    </row>
    <row r="184" spans="4:6" x14ac:dyDescent="0.2">
      <c r="D184" s="14" t="str">
        <f>_xlfn.CONCAT(R99,R102)</f>
        <v>JSYSM1SCOSM2</v>
      </c>
      <c r="E184" s="14">
        <f>O99</f>
        <v>0</v>
      </c>
      <c r="F184" s="14">
        <f>P99</f>
        <v>0</v>
      </c>
    </row>
    <row r="185" spans="4:6" x14ac:dyDescent="0.2">
      <c r="D185" s="14" t="str">
        <f>_xlfn.CONCAT(R100,R103)</f>
        <v>JSYSM2SCOSM1</v>
      </c>
      <c r="E185" s="14">
        <f>O102</f>
        <v>0</v>
      </c>
      <c r="F185" s="14">
        <f>P102</f>
        <v>0</v>
      </c>
    </row>
    <row r="186" spans="4:6" x14ac:dyDescent="0.2">
      <c r="D186" s="14" t="str">
        <f>_xlfn.CONCAT(R99,R103)</f>
        <v>JSYSM1SCOSM1</v>
      </c>
      <c r="E186" s="14">
        <f>O109</f>
        <v>0</v>
      </c>
      <c r="F186" s="14">
        <f>P109</f>
        <v>0</v>
      </c>
    </row>
    <row r="187" spans="4:6" x14ac:dyDescent="0.2">
      <c r="D187" s="14" t="str">
        <f>_xlfn.CONCAT(R100,R102)</f>
        <v>JSYSM2SCOSM2</v>
      </c>
      <c r="E187" s="14">
        <f>O112</f>
        <v>0</v>
      </c>
      <c r="F187" s="14">
        <f>P112</f>
        <v>0</v>
      </c>
    </row>
    <row r="188" spans="4:6" x14ac:dyDescent="0.2">
      <c r="D188" s="14" t="str">
        <f>_xlfn.CONCAT(R140,R143)</f>
        <v>NONESM1ENGSM2</v>
      </c>
      <c r="E188" s="14">
        <f>O140</f>
        <v>0</v>
      </c>
      <c r="F188" s="14">
        <f>P140</f>
        <v>0</v>
      </c>
    </row>
    <row r="189" spans="4:6" x14ac:dyDescent="0.2">
      <c r="D189" s="14" t="str">
        <f>_xlfn.CONCAT(R141,R144)</f>
        <v>NONESM2ENGSM1</v>
      </c>
      <c r="E189" s="14">
        <f>O143</f>
        <v>0</v>
      </c>
      <c r="F189" s="14">
        <f>P143</f>
        <v>0</v>
      </c>
    </row>
    <row r="190" spans="4:6" x14ac:dyDescent="0.2">
      <c r="D190" s="14" t="str">
        <f>_xlfn.CONCAT(R140,R144)</f>
        <v>NONESM1ENGSM1</v>
      </c>
      <c r="E190" s="14">
        <f>O150</f>
        <v>0</v>
      </c>
      <c r="F190" s="14">
        <f>P150</f>
        <v>0</v>
      </c>
    </row>
    <row r="191" spans="4:6" x14ac:dyDescent="0.2">
      <c r="D191" s="14" t="str">
        <f>_xlfn.CONCAT(R141,R143)</f>
        <v>NONESM2ENGSM2</v>
      </c>
      <c r="E191" s="14">
        <f>O153</f>
        <v>0</v>
      </c>
      <c r="F191" s="14">
        <f>P153</f>
        <v>0</v>
      </c>
    </row>
    <row r="192" spans="4:6" x14ac:dyDescent="0.2">
      <c r="D192" s="14" t="str">
        <f>_xlfn.CONCAT(R20,R17)</f>
        <v>IOMSM2GSYSM1</v>
      </c>
      <c r="E192" s="14">
        <f t="shared" ref="E192:E207" si="2">F176</f>
        <v>0</v>
      </c>
      <c r="F192" s="14">
        <f t="shared" ref="F192:F207" si="3">E176</f>
        <v>0</v>
      </c>
    </row>
    <row r="193" spans="4:6" x14ac:dyDescent="0.2">
      <c r="D193" s="14" t="str">
        <f>_xlfn.CONCAT(R21,R18)</f>
        <v>IOMSM1GSYSM2</v>
      </c>
      <c r="E193" s="14">
        <f t="shared" si="2"/>
        <v>0</v>
      </c>
      <c r="F193" s="14">
        <f t="shared" si="3"/>
        <v>0</v>
      </c>
    </row>
    <row r="194" spans="4:6" x14ac:dyDescent="0.2">
      <c r="D194" s="14" t="str">
        <f>_xlfn.CONCAT(R21,R17)</f>
        <v>IOMSM1GSYSM1</v>
      </c>
      <c r="E194" s="14">
        <f t="shared" si="2"/>
        <v>0</v>
      </c>
      <c r="F194" s="14">
        <f t="shared" si="3"/>
        <v>0</v>
      </c>
    </row>
    <row r="195" spans="4:6" x14ac:dyDescent="0.2">
      <c r="D195" s="14" t="str">
        <f>_xlfn.CONCAT(R20,R18)</f>
        <v>IOMSM2GSYSM2</v>
      </c>
      <c r="E195" s="14">
        <f t="shared" si="2"/>
        <v>0</v>
      </c>
      <c r="F195" s="14">
        <f t="shared" si="3"/>
        <v>0</v>
      </c>
    </row>
    <row r="196" spans="4:6" x14ac:dyDescent="0.2">
      <c r="D196" s="14" t="str">
        <f>_xlfn.CONCAT(R61,R58)</f>
        <v>IRESM2WALSM1</v>
      </c>
      <c r="E196" s="14">
        <f t="shared" si="2"/>
        <v>0</v>
      </c>
      <c r="F196" s="14">
        <f t="shared" si="3"/>
        <v>0</v>
      </c>
    </row>
    <row r="197" spans="4:6" x14ac:dyDescent="0.2">
      <c r="D197" s="14" t="str">
        <f>_xlfn.CONCAT(R62,R59)</f>
        <v>IRESM1WALSM2</v>
      </c>
      <c r="E197" s="14">
        <f t="shared" si="2"/>
        <v>0</v>
      </c>
      <c r="F197" s="14">
        <f t="shared" si="3"/>
        <v>0</v>
      </c>
    </row>
    <row r="198" spans="4:6" x14ac:dyDescent="0.2">
      <c r="D198" s="14" t="str">
        <f>_xlfn.CONCAT(R62,R58)</f>
        <v>IRESM1WALSM1</v>
      </c>
      <c r="E198" s="14">
        <f t="shared" si="2"/>
        <v>0</v>
      </c>
      <c r="F198" s="14">
        <f t="shared" si="3"/>
        <v>0</v>
      </c>
    </row>
    <row r="199" spans="4:6" x14ac:dyDescent="0.2">
      <c r="D199" s="14" t="str">
        <f>_xlfn.CONCAT(R61,R59)</f>
        <v>IRESM2WALSM2</v>
      </c>
      <c r="E199" s="14">
        <f t="shared" si="2"/>
        <v>0</v>
      </c>
      <c r="F199" s="14">
        <f t="shared" si="3"/>
        <v>0</v>
      </c>
    </row>
    <row r="200" spans="4:6" x14ac:dyDescent="0.2">
      <c r="D200" s="14" t="str">
        <f>_xlfn.CONCAT(R102,R99)</f>
        <v>SCOSM2JSYSM1</v>
      </c>
      <c r="E200" s="14">
        <f t="shared" si="2"/>
        <v>0</v>
      </c>
      <c r="F200" s="14">
        <f t="shared" si="3"/>
        <v>0</v>
      </c>
    </row>
    <row r="201" spans="4:6" x14ac:dyDescent="0.2">
      <c r="D201" s="14" t="str">
        <f>_xlfn.CONCAT(R103,R100)</f>
        <v>SCOSM1JSYSM2</v>
      </c>
      <c r="E201" s="14">
        <f t="shared" si="2"/>
        <v>0</v>
      </c>
      <c r="F201" s="14">
        <f t="shared" si="3"/>
        <v>0</v>
      </c>
    </row>
    <row r="202" spans="4:6" x14ac:dyDescent="0.2">
      <c r="D202" s="14" t="str">
        <f>_xlfn.CONCAT(R103,R99)</f>
        <v>SCOSM1JSYSM1</v>
      </c>
      <c r="E202" s="14">
        <f t="shared" si="2"/>
        <v>0</v>
      </c>
      <c r="F202" s="14">
        <f t="shared" si="3"/>
        <v>0</v>
      </c>
    </row>
    <row r="203" spans="4:6" x14ac:dyDescent="0.2">
      <c r="D203" s="14" t="str">
        <f>_xlfn.CONCAT(R102,R100)</f>
        <v>SCOSM2JSYSM2</v>
      </c>
      <c r="E203" s="14">
        <f t="shared" si="2"/>
        <v>0</v>
      </c>
      <c r="F203" s="14">
        <f t="shared" si="3"/>
        <v>0</v>
      </c>
    </row>
    <row r="204" spans="4:6" x14ac:dyDescent="0.2">
      <c r="D204" s="14" t="str">
        <f>_xlfn.CONCAT(R143,R140)</f>
        <v>ENGSM2NONESM1</v>
      </c>
      <c r="E204" s="14">
        <f t="shared" si="2"/>
        <v>0</v>
      </c>
      <c r="F204" s="14">
        <f t="shared" si="3"/>
        <v>0</v>
      </c>
    </row>
    <row r="205" spans="4:6" x14ac:dyDescent="0.2">
      <c r="D205" s="14" t="str">
        <f>_xlfn.CONCAT(R144,R141)</f>
        <v>ENGSM1NONESM2</v>
      </c>
      <c r="E205" s="14">
        <f t="shared" si="2"/>
        <v>0</v>
      </c>
      <c r="F205" s="14">
        <f t="shared" si="3"/>
        <v>0</v>
      </c>
    </row>
    <row r="206" spans="4:6" x14ac:dyDescent="0.2">
      <c r="D206" s="14" t="str">
        <f>_xlfn.CONCAT(R144,R140)</f>
        <v>ENGSM1NONESM1</v>
      </c>
      <c r="E206" s="14">
        <f t="shared" si="2"/>
        <v>0</v>
      </c>
      <c r="F206" s="14">
        <f t="shared" si="3"/>
        <v>0</v>
      </c>
    </row>
    <row r="207" spans="4:6" x14ac:dyDescent="0.2">
      <c r="D207" s="14" t="str">
        <f>_xlfn.CONCAT(R143,R141)</f>
        <v>ENGSM2NONESM2</v>
      </c>
      <c r="E207" s="14">
        <f t="shared" si="2"/>
        <v>0</v>
      </c>
      <c r="F207" s="14">
        <f t="shared" si="3"/>
        <v>0</v>
      </c>
    </row>
  </sheetData>
  <mergeCells count="762">
    <mergeCell ref="O159:P161"/>
    <mergeCell ref="A162:P164"/>
    <mergeCell ref="AE153:AE155"/>
    <mergeCell ref="AF153:AF155"/>
    <mergeCell ref="AG153:AG155"/>
    <mergeCell ref="A156:C161"/>
    <mergeCell ref="D156:F161"/>
    <mergeCell ref="G156:N161"/>
    <mergeCell ref="O156:O158"/>
    <mergeCell ref="P156:P158"/>
    <mergeCell ref="AF156:AF157"/>
    <mergeCell ref="AG156:AG157"/>
    <mergeCell ref="Y153:Y155"/>
    <mergeCell ref="Z153:Z155"/>
    <mergeCell ref="AA153:AA155"/>
    <mergeCell ref="AB153:AB155"/>
    <mergeCell ref="AC153:AC155"/>
    <mergeCell ref="AD153:AD155"/>
    <mergeCell ref="P153:P155"/>
    <mergeCell ref="T153:T155"/>
    <mergeCell ref="U153:U155"/>
    <mergeCell ref="V153:V155"/>
    <mergeCell ref="W153:W155"/>
    <mergeCell ref="X153:X155"/>
    <mergeCell ref="J153:J155"/>
    <mergeCell ref="K153:K155"/>
    <mergeCell ref="L153:L155"/>
    <mergeCell ref="M153:M155"/>
    <mergeCell ref="N153:N155"/>
    <mergeCell ref="O153:O155"/>
    <mergeCell ref="AG150:AG152"/>
    <mergeCell ref="A153:A155"/>
    <mergeCell ref="B153:B155"/>
    <mergeCell ref="C153:C155"/>
    <mergeCell ref="D153:D155"/>
    <mergeCell ref="E153:E155"/>
    <mergeCell ref="F153:F155"/>
    <mergeCell ref="G153:G155"/>
    <mergeCell ref="H153:H155"/>
    <mergeCell ref="I153:I155"/>
    <mergeCell ref="AA150:AA152"/>
    <mergeCell ref="AB150:AB152"/>
    <mergeCell ref="AC150:AC152"/>
    <mergeCell ref="AD150:AD152"/>
    <mergeCell ref="AE150:AE152"/>
    <mergeCell ref="AF150:AF152"/>
    <mergeCell ref="U150:U152"/>
    <mergeCell ref="V150:V152"/>
    <mergeCell ref="I150:I152"/>
    <mergeCell ref="J150:J152"/>
    <mergeCell ref="K150:K152"/>
    <mergeCell ref="AE146:AE149"/>
    <mergeCell ref="AF146:AF149"/>
    <mergeCell ref="AG146:AG149"/>
    <mergeCell ref="AA146:AA149"/>
    <mergeCell ref="AB146:AB149"/>
    <mergeCell ref="AC146:AC149"/>
    <mergeCell ref="AD146:AD149"/>
    <mergeCell ref="W150:W152"/>
    <mergeCell ref="X150:X152"/>
    <mergeCell ref="Y150:Y152"/>
    <mergeCell ref="Z150:Z152"/>
    <mergeCell ref="L150:L152"/>
    <mergeCell ref="M150:M152"/>
    <mergeCell ref="N150:N152"/>
    <mergeCell ref="O150:O152"/>
    <mergeCell ref="P150:P152"/>
    <mergeCell ref="T150:T152"/>
    <mergeCell ref="B148:B149"/>
    <mergeCell ref="D148:D149"/>
    <mergeCell ref="A150:A152"/>
    <mergeCell ref="B150:B152"/>
    <mergeCell ref="C150:C152"/>
    <mergeCell ref="D150:D152"/>
    <mergeCell ref="E150:E152"/>
    <mergeCell ref="Y146:Y149"/>
    <mergeCell ref="Z146:Z149"/>
    <mergeCell ref="P146:P149"/>
    <mergeCell ref="T146:T149"/>
    <mergeCell ref="U146:U149"/>
    <mergeCell ref="V146:V149"/>
    <mergeCell ref="W146:W149"/>
    <mergeCell ref="X146:X149"/>
    <mergeCell ref="J146:J149"/>
    <mergeCell ref="K146:K149"/>
    <mergeCell ref="L146:L149"/>
    <mergeCell ref="M146:M149"/>
    <mergeCell ref="N146:N149"/>
    <mergeCell ref="O146:O149"/>
    <mergeCell ref="F150:F152"/>
    <mergeCell ref="G150:G152"/>
    <mergeCell ref="H150:H152"/>
    <mergeCell ref="AG143:AG145"/>
    <mergeCell ref="A146:A149"/>
    <mergeCell ref="B146:B147"/>
    <mergeCell ref="C146:C149"/>
    <mergeCell ref="D146:D147"/>
    <mergeCell ref="E146:E149"/>
    <mergeCell ref="F146:F149"/>
    <mergeCell ref="G146:G149"/>
    <mergeCell ref="H146:H149"/>
    <mergeCell ref="I146:I149"/>
    <mergeCell ref="AA143:AA145"/>
    <mergeCell ref="AB143:AB145"/>
    <mergeCell ref="AC143:AC145"/>
    <mergeCell ref="AD143:AD145"/>
    <mergeCell ref="AE143:AE145"/>
    <mergeCell ref="AF143:AF145"/>
    <mergeCell ref="U143:U145"/>
    <mergeCell ref="V143:V145"/>
    <mergeCell ref="W143:W145"/>
    <mergeCell ref="X143:X145"/>
    <mergeCell ref="Y143:Y145"/>
    <mergeCell ref="Z143:Z145"/>
    <mergeCell ref="L143:L145"/>
    <mergeCell ref="M143:M145"/>
    <mergeCell ref="N143:N145"/>
    <mergeCell ref="O143:O145"/>
    <mergeCell ref="P143:P145"/>
    <mergeCell ref="T143:T145"/>
    <mergeCell ref="F143:F145"/>
    <mergeCell ref="G143:G145"/>
    <mergeCell ref="H143:H145"/>
    <mergeCell ref="I143:I145"/>
    <mergeCell ref="J143:J145"/>
    <mergeCell ref="K143:K145"/>
    <mergeCell ref="AC140:AC142"/>
    <mergeCell ref="AD140:AD142"/>
    <mergeCell ref="AE140:AE142"/>
    <mergeCell ref="AF140:AF142"/>
    <mergeCell ref="AG140:AG142"/>
    <mergeCell ref="A143:A145"/>
    <mergeCell ref="B143:B145"/>
    <mergeCell ref="C143:C145"/>
    <mergeCell ref="D143:D145"/>
    <mergeCell ref="E143:E145"/>
    <mergeCell ref="W140:W142"/>
    <mergeCell ref="X140:X142"/>
    <mergeCell ref="Y140:Y142"/>
    <mergeCell ref="Z140:Z142"/>
    <mergeCell ref="AA140:AA142"/>
    <mergeCell ref="AB140:AB142"/>
    <mergeCell ref="N140:N142"/>
    <mergeCell ref="O140:O142"/>
    <mergeCell ref="P140:P142"/>
    <mergeCell ref="T140:T142"/>
    <mergeCell ref="U140:U142"/>
    <mergeCell ref="V140:V142"/>
    <mergeCell ref="H140:H142"/>
    <mergeCell ref="I140:I142"/>
    <mergeCell ref="J140:J142"/>
    <mergeCell ref="K140:K142"/>
    <mergeCell ref="L140:L142"/>
    <mergeCell ref="M140:M142"/>
    <mergeCell ref="AB138:AC138"/>
    <mergeCell ref="AD138:AE138"/>
    <mergeCell ref="AF138:AG138"/>
    <mergeCell ref="A140:A142"/>
    <mergeCell ref="B140:B142"/>
    <mergeCell ref="C140:C142"/>
    <mergeCell ref="D140:D142"/>
    <mergeCell ref="E140:E142"/>
    <mergeCell ref="F140:F142"/>
    <mergeCell ref="G140:G142"/>
    <mergeCell ref="M138:N139"/>
    <mergeCell ref="O138:P139"/>
    <mergeCell ref="T138:U138"/>
    <mergeCell ref="V138:W138"/>
    <mergeCell ref="X138:Y138"/>
    <mergeCell ref="Z138:AA138"/>
    <mergeCell ref="A138:B139"/>
    <mergeCell ref="C138:D139"/>
    <mergeCell ref="E138:F139"/>
    <mergeCell ref="G138:H139"/>
    <mergeCell ref="I138:J139"/>
    <mergeCell ref="K138:L139"/>
    <mergeCell ref="A132:B137"/>
    <mergeCell ref="C132:D137"/>
    <mergeCell ref="G132:H133"/>
    <mergeCell ref="I132:O133"/>
    <mergeCell ref="G134:H135"/>
    <mergeCell ref="I134:O135"/>
    <mergeCell ref="G136:H137"/>
    <mergeCell ref="I136:O137"/>
    <mergeCell ref="O118:P120"/>
    <mergeCell ref="A121:P123"/>
    <mergeCell ref="A124:P126"/>
    <mergeCell ref="A127:P129"/>
    <mergeCell ref="A130:B131"/>
    <mergeCell ref="C130:D131"/>
    <mergeCell ref="G130:H131"/>
    <mergeCell ref="I130:O131"/>
    <mergeCell ref="AE112:AE114"/>
    <mergeCell ref="M112:M114"/>
    <mergeCell ref="N112:N114"/>
    <mergeCell ref="O112:O114"/>
    <mergeCell ref="AF112:AF114"/>
    <mergeCell ref="AG112:AG114"/>
    <mergeCell ref="A115:C120"/>
    <mergeCell ref="D115:F120"/>
    <mergeCell ref="G115:N120"/>
    <mergeCell ref="O115:O117"/>
    <mergeCell ref="P115:P117"/>
    <mergeCell ref="AF115:AF116"/>
    <mergeCell ref="AG115:AG116"/>
    <mergeCell ref="Y112:Y114"/>
    <mergeCell ref="Z112:Z114"/>
    <mergeCell ref="AA112:AA114"/>
    <mergeCell ref="AB112:AB114"/>
    <mergeCell ref="AC112:AC114"/>
    <mergeCell ref="AD112:AD114"/>
    <mergeCell ref="P112:P114"/>
    <mergeCell ref="T112:T114"/>
    <mergeCell ref="U112:U114"/>
    <mergeCell ref="V112:V114"/>
    <mergeCell ref="W112:W114"/>
    <mergeCell ref="X112:X114"/>
    <mergeCell ref="J112:J114"/>
    <mergeCell ref="K112:K114"/>
    <mergeCell ref="L112:L114"/>
    <mergeCell ref="AG109:AG111"/>
    <mergeCell ref="A112:A114"/>
    <mergeCell ref="B112:B114"/>
    <mergeCell ref="C112:C114"/>
    <mergeCell ref="D112:D114"/>
    <mergeCell ref="E112:E114"/>
    <mergeCell ref="F112:F114"/>
    <mergeCell ref="G112:G114"/>
    <mergeCell ref="H112:H114"/>
    <mergeCell ref="I112:I114"/>
    <mergeCell ref="AA109:AA111"/>
    <mergeCell ref="AB109:AB111"/>
    <mergeCell ref="AC109:AC111"/>
    <mergeCell ref="AD109:AD111"/>
    <mergeCell ref="AE109:AE111"/>
    <mergeCell ref="AF109:AF111"/>
    <mergeCell ref="U109:U111"/>
    <mergeCell ref="V109:V111"/>
    <mergeCell ref="W109:W111"/>
    <mergeCell ref="X109:X111"/>
    <mergeCell ref="Y109:Y111"/>
    <mergeCell ref="Z109:Z111"/>
    <mergeCell ref="L109:L111"/>
    <mergeCell ref="M109:M111"/>
    <mergeCell ref="N109:N111"/>
    <mergeCell ref="O109:O111"/>
    <mergeCell ref="P109:P111"/>
    <mergeCell ref="T109:T111"/>
    <mergeCell ref="F109:F111"/>
    <mergeCell ref="G109:G111"/>
    <mergeCell ref="H109:H111"/>
    <mergeCell ref="I109:I111"/>
    <mergeCell ref="J109:J111"/>
    <mergeCell ref="K109:K111"/>
    <mergeCell ref="AE105:AE108"/>
    <mergeCell ref="AF105:AF108"/>
    <mergeCell ref="AG105:AG108"/>
    <mergeCell ref="B107:B108"/>
    <mergeCell ref="D107:D108"/>
    <mergeCell ref="A109:A111"/>
    <mergeCell ref="B109:B111"/>
    <mergeCell ref="C109:C111"/>
    <mergeCell ref="D109:D111"/>
    <mergeCell ref="E109:E111"/>
    <mergeCell ref="Y105:Y108"/>
    <mergeCell ref="Z105:Z108"/>
    <mergeCell ref="AA105:AA108"/>
    <mergeCell ref="AB105:AB108"/>
    <mergeCell ref="AC105:AC108"/>
    <mergeCell ref="AD105:AD108"/>
    <mergeCell ref="P105:P108"/>
    <mergeCell ref="T105:T108"/>
    <mergeCell ref="U105:U108"/>
    <mergeCell ref="V105:V108"/>
    <mergeCell ref="W105:W108"/>
    <mergeCell ref="X105:X108"/>
    <mergeCell ref="J105:J108"/>
    <mergeCell ref="K105:K108"/>
    <mergeCell ref="L105:L108"/>
    <mergeCell ref="M105:M108"/>
    <mergeCell ref="N105:N108"/>
    <mergeCell ref="O105:O108"/>
    <mergeCell ref="AG102:AG104"/>
    <mergeCell ref="A105:A108"/>
    <mergeCell ref="B105:B106"/>
    <mergeCell ref="C105:C108"/>
    <mergeCell ref="D105:D106"/>
    <mergeCell ref="E105:E108"/>
    <mergeCell ref="F105:F108"/>
    <mergeCell ref="G105:G108"/>
    <mergeCell ref="H105:H108"/>
    <mergeCell ref="I105:I108"/>
    <mergeCell ref="AA102:AA104"/>
    <mergeCell ref="AB102:AB104"/>
    <mergeCell ref="AC102:AC104"/>
    <mergeCell ref="AD102:AD104"/>
    <mergeCell ref="AE102:AE104"/>
    <mergeCell ref="AF102:AF104"/>
    <mergeCell ref="U102:U104"/>
    <mergeCell ref="V102:V104"/>
    <mergeCell ref="W102:W104"/>
    <mergeCell ref="X102:X104"/>
    <mergeCell ref="Y102:Y104"/>
    <mergeCell ref="Z102:Z104"/>
    <mergeCell ref="L102:L104"/>
    <mergeCell ref="M102:M104"/>
    <mergeCell ref="N102:N104"/>
    <mergeCell ref="O102:O104"/>
    <mergeCell ref="P102:P104"/>
    <mergeCell ref="T102:T104"/>
    <mergeCell ref="F102:F104"/>
    <mergeCell ref="G102:G104"/>
    <mergeCell ref="H102:H104"/>
    <mergeCell ref="I102:I104"/>
    <mergeCell ref="J102:J104"/>
    <mergeCell ref="K102:K104"/>
    <mergeCell ref="AC99:AC101"/>
    <mergeCell ref="AD99:AD101"/>
    <mergeCell ref="AE99:AE101"/>
    <mergeCell ref="AF99:AF101"/>
    <mergeCell ref="AG99:AG101"/>
    <mergeCell ref="A102:A104"/>
    <mergeCell ref="B102:B104"/>
    <mergeCell ref="C102:C104"/>
    <mergeCell ref="D102:D104"/>
    <mergeCell ref="E102:E104"/>
    <mergeCell ref="W99:W101"/>
    <mergeCell ref="X99:X101"/>
    <mergeCell ref="Y99:Y101"/>
    <mergeCell ref="Z99:Z101"/>
    <mergeCell ref="AA99:AA101"/>
    <mergeCell ref="AB99:AB101"/>
    <mergeCell ref="N99:N101"/>
    <mergeCell ref="O99:O101"/>
    <mergeCell ref="P99:P101"/>
    <mergeCell ref="T99:T101"/>
    <mergeCell ref="U99:U101"/>
    <mergeCell ref="V99:V101"/>
    <mergeCell ref="H99:H101"/>
    <mergeCell ref="I99:I101"/>
    <mergeCell ref="J99:J101"/>
    <mergeCell ref="K99:K101"/>
    <mergeCell ref="L99:L101"/>
    <mergeCell ref="M99:M101"/>
    <mergeCell ref="AB97:AC97"/>
    <mergeCell ref="AD97:AE97"/>
    <mergeCell ref="AF97:AG97"/>
    <mergeCell ref="A99:A101"/>
    <mergeCell ref="B99:B101"/>
    <mergeCell ref="C99:C101"/>
    <mergeCell ref="D99:D101"/>
    <mergeCell ref="E99:E101"/>
    <mergeCell ref="F99:F101"/>
    <mergeCell ref="G99:G101"/>
    <mergeCell ref="M97:N98"/>
    <mergeCell ref="O97:P98"/>
    <mergeCell ref="T97:U97"/>
    <mergeCell ref="V97:W97"/>
    <mergeCell ref="X97:Y97"/>
    <mergeCell ref="Z97:AA97"/>
    <mergeCell ref="A97:B98"/>
    <mergeCell ref="C97:D98"/>
    <mergeCell ref="E97:F98"/>
    <mergeCell ref="G97:H98"/>
    <mergeCell ref="I97:J98"/>
    <mergeCell ref="K97:L98"/>
    <mergeCell ref="A91:B96"/>
    <mergeCell ref="C91:D96"/>
    <mergeCell ref="G91:H92"/>
    <mergeCell ref="I91:O92"/>
    <mergeCell ref="G93:H94"/>
    <mergeCell ref="I93:O94"/>
    <mergeCell ref="G95:H96"/>
    <mergeCell ref="I95:O96"/>
    <mergeCell ref="AG74:AG75"/>
    <mergeCell ref="O77:P79"/>
    <mergeCell ref="A80:P82"/>
    <mergeCell ref="A83:P85"/>
    <mergeCell ref="A86:P88"/>
    <mergeCell ref="A89:B90"/>
    <mergeCell ref="C89:D90"/>
    <mergeCell ref="G89:H90"/>
    <mergeCell ref="I89:O90"/>
    <mergeCell ref="AD71:AD73"/>
    <mergeCell ref="AE71:AE73"/>
    <mergeCell ref="AF71:AF73"/>
    <mergeCell ref="AG71:AG73"/>
    <mergeCell ref="A74:C79"/>
    <mergeCell ref="D74:F79"/>
    <mergeCell ref="G74:N79"/>
    <mergeCell ref="O74:O76"/>
    <mergeCell ref="P74:P76"/>
    <mergeCell ref="AF74:AF75"/>
    <mergeCell ref="X71:X73"/>
    <mergeCell ref="Y71:Y73"/>
    <mergeCell ref="Z71:Z73"/>
    <mergeCell ref="AA71:AA73"/>
    <mergeCell ref="AB71:AB73"/>
    <mergeCell ref="AC71:AC73"/>
    <mergeCell ref="O71:O73"/>
    <mergeCell ref="P71:P73"/>
    <mergeCell ref="T71:T73"/>
    <mergeCell ref="U71:U73"/>
    <mergeCell ref="V71:V73"/>
    <mergeCell ref="W71:W73"/>
    <mergeCell ref="I71:I73"/>
    <mergeCell ref="J71:J73"/>
    <mergeCell ref="K71:K73"/>
    <mergeCell ref="L71:L73"/>
    <mergeCell ref="M71:M73"/>
    <mergeCell ref="N71:N73"/>
    <mergeCell ref="AF68:AF70"/>
    <mergeCell ref="AG68:AG70"/>
    <mergeCell ref="A71:A73"/>
    <mergeCell ref="B71:B73"/>
    <mergeCell ref="C71:C73"/>
    <mergeCell ref="D71:D73"/>
    <mergeCell ref="E71:E73"/>
    <mergeCell ref="F71:F73"/>
    <mergeCell ref="G71:G73"/>
    <mergeCell ref="H71:H73"/>
    <mergeCell ref="Z68:Z70"/>
    <mergeCell ref="AA68:AA70"/>
    <mergeCell ref="AB68:AB70"/>
    <mergeCell ref="AC68:AC70"/>
    <mergeCell ref="AD68:AD70"/>
    <mergeCell ref="AE68:AE70"/>
    <mergeCell ref="T68:T70"/>
    <mergeCell ref="U68:U70"/>
    <mergeCell ref="V68:V70"/>
    <mergeCell ref="W68:W70"/>
    <mergeCell ref="X68:X70"/>
    <mergeCell ref="Y68:Y70"/>
    <mergeCell ref="L68:L70"/>
    <mergeCell ref="M68:M70"/>
    <mergeCell ref="N68:N70"/>
    <mergeCell ref="O68:O70"/>
    <mergeCell ref="P68:P70"/>
    <mergeCell ref="Q68:Q69"/>
    <mergeCell ref="F68:F70"/>
    <mergeCell ref="G68:G70"/>
    <mergeCell ref="H68:H70"/>
    <mergeCell ref="I68:I70"/>
    <mergeCell ref="J68:J70"/>
    <mergeCell ref="K68:K70"/>
    <mergeCell ref="AE64:AE67"/>
    <mergeCell ref="AF64:AF67"/>
    <mergeCell ref="AG64:AG67"/>
    <mergeCell ref="B66:B67"/>
    <mergeCell ref="D66:D67"/>
    <mergeCell ref="A68:A70"/>
    <mergeCell ref="B68:B70"/>
    <mergeCell ref="C68:C70"/>
    <mergeCell ref="D68:D70"/>
    <mergeCell ref="E68:E70"/>
    <mergeCell ref="Y64:Y67"/>
    <mergeCell ref="Z64:Z67"/>
    <mergeCell ref="AA64:AA67"/>
    <mergeCell ref="AB64:AB67"/>
    <mergeCell ref="AC64:AC67"/>
    <mergeCell ref="AD64:AD67"/>
    <mergeCell ref="P64:P67"/>
    <mergeCell ref="T64:T67"/>
    <mergeCell ref="U64:U67"/>
    <mergeCell ref="V64:V67"/>
    <mergeCell ref="W64:W67"/>
    <mergeCell ref="X64:X67"/>
    <mergeCell ref="J64:J67"/>
    <mergeCell ref="K64:K67"/>
    <mergeCell ref="L64:L67"/>
    <mergeCell ref="M64:M67"/>
    <mergeCell ref="N64:N67"/>
    <mergeCell ref="O64:O67"/>
    <mergeCell ref="AG61:AG63"/>
    <mergeCell ref="A64:A67"/>
    <mergeCell ref="B64:B65"/>
    <mergeCell ref="C64:C67"/>
    <mergeCell ref="D64:D65"/>
    <mergeCell ref="E64:E67"/>
    <mergeCell ref="F64:F67"/>
    <mergeCell ref="G64:G67"/>
    <mergeCell ref="H64:H67"/>
    <mergeCell ref="I64:I67"/>
    <mergeCell ref="AA61:AA63"/>
    <mergeCell ref="AB61:AB63"/>
    <mergeCell ref="AC61:AC63"/>
    <mergeCell ref="AD61:AD63"/>
    <mergeCell ref="AE61:AE63"/>
    <mergeCell ref="AF61:AF63"/>
    <mergeCell ref="U61:U63"/>
    <mergeCell ref="V61:V63"/>
    <mergeCell ref="W61:W63"/>
    <mergeCell ref="X61:X63"/>
    <mergeCell ref="Y61:Y63"/>
    <mergeCell ref="Z61:Z63"/>
    <mergeCell ref="L61:L63"/>
    <mergeCell ref="M61:M63"/>
    <mergeCell ref="N61:N63"/>
    <mergeCell ref="O61:O63"/>
    <mergeCell ref="P61:P63"/>
    <mergeCell ref="T61:T63"/>
    <mergeCell ref="F61:F63"/>
    <mergeCell ref="G61:G63"/>
    <mergeCell ref="H61:H63"/>
    <mergeCell ref="I61:I63"/>
    <mergeCell ref="J61:J63"/>
    <mergeCell ref="K61:K63"/>
    <mergeCell ref="AC58:AC60"/>
    <mergeCell ref="AD58:AD60"/>
    <mergeCell ref="AE58:AE60"/>
    <mergeCell ref="AF58:AF60"/>
    <mergeCell ref="AG58:AG60"/>
    <mergeCell ref="A61:A63"/>
    <mergeCell ref="B61:B63"/>
    <mergeCell ref="C61:C63"/>
    <mergeCell ref="D61:D63"/>
    <mergeCell ref="E61:E63"/>
    <mergeCell ref="W58:W60"/>
    <mergeCell ref="X58:X60"/>
    <mergeCell ref="Y58:Y60"/>
    <mergeCell ref="Z58:Z60"/>
    <mergeCell ref="AA58:AA60"/>
    <mergeCell ref="AB58:AB60"/>
    <mergeCell ref="N58:N60"/>
    <mergeCell ref="O58:O60"/>
    <mergeCell ref="P58:P60"/>
    <mergeCell ref="T58:T60"/>
    <mergeCell ref="U58:U60"/>
    <mergeCell ref="V58:V60"/>
    <mergeCell ref="H58:H60"/>
    <mergeCell ref="I58:I60"/>
    <mergeCell ref="J58:J60"/>
    <mergeCell ref="K58:K60"/>
    <mergeCell ref="L58:L60"/>
    <mergeCell ref="M58:M60"/>
    <mergeCell ref="AB56:AC56"/>
    <mergeCell ref="AD56:AE56"/>
    <mergeCell ref="AF56:AG56"/>
    <mergeCell ref="A58:A60"/>
    <mergeCell ref="B58:B60"/>
    <mergeCell ref="C58:C60"/>
    <mergeCell ref="D58:D60"/>
    <mergeCell ref="E58:E60"/>
    <mergeCell ref="F58:F60"/>
    <mergeCell ref="G58:G60"/>
    <mergeCell ref="M56:N57"/>
    <mergeCell ref="O56:P57"/>
    <mergeCell ref="T56:U56"/>
    <mergeCell ref="V56:W56"/>
    <mergeCell ref="X56:Y56"/>
    <mergeCell ref="Z56:AA56"/>
    <mergeCell ref="A56:B57"/>
    <mergeCell ref="C56:D57"/>
    <mergeCell ref="E56:F57"/>
    <mergeCell ref="G56:H57"/>
    <mergeCell ref="I56:J57"/>
    <mergeCell ref="K56:L57"/>
    <mergeCell ref="A50:B55"/>
    <mergeCell ref="C50:D55"/>
    <mergeCell ref="G50:H51"/>
    <mergeCell ref="I50:O51"/>
    <mergeCell ref="G52:H53"/>
    <mergeCell ref="I52:O53"/>
    <mergeCell ref="G54:H55"/>
    <mergeCell ref="I54:O55"/>
    <mergeCell ref="AG33:AG34"/>
    <mergeCell ref="O36:P38"/>
    <mergeCell ref="A39:P41"/>
    <mergeCell ref="A42:P44"/>
    <mergeCell ref="A45:P47"/>
    <mergeCell ref="A48:B49"/>
    <mergeCell ref="C48:D49"/>
    <mergeCell ref="G48:H49"/>
    <mergeCell ref="I48:O49"/>
    <mergeCell ref="AD30:AD32"/>
    <mergeCell ref="AE30:AE32"/>
    <mergeCell ref="AF30:AF32"/>
    <mergeCell ref="AG30:AG32"/>
    <mergeCell ref="A33:C38"/>
    <mergeCell ref="D33:F38"/>
    <mergeCell ref="G33:N38"/>
    <mergeCell ref="O33:O35"/>
    <mergeCell ref="P33:P35"/>
    <mergeCell ref="AF33:AF34"/>
    <mergeCell ref="X30:X32"/>
    <mergeCell ref="Y30:Y32"/>
    <mergeCell ref="Z30:Z32"/>
    <mergeCell ref="AA30:AA32"/>
    <mergeCell ref="AB30:AB32"/>
    <mergeCell ref="AC30:AC32"/>
    <mergeCell ref="O30:O32"/>
    <mergeCell ref="P30:P32"/>
    <mergeCell ref="T30:T32"/>
    <mergeCell ref="U30:U32"/>
    <mergeCell ref="V30:V32"/>
    <mergeCell ref="W30:W32"/>
    <mergeCell ref="I30:I32"/>
    <mergeCell ref="J30:J32"/>
    <mergeCell ref="K30:K32"/>
    <mergeCell ref="L30:L32"/>
    <mergeCell ref="M30:M32"/>
    <mergeCell ref="N30:N32"/>
    <mergeCell ref="AF27:AF29"/>
    <mergeCell ref="AG27:AG29"/>
    <mergeCell ref="A30:A32"/>
    <mergeCell ref="B30:B32"/>
    <mergeCell ref="C30:C32"/>
    <mergeCell ref="D30:D32"/>
    <mergeCell ref="E30:E32"/>
    <mergeCell ref="F30:F32"/>
    <mergeCell ref="G30:G32"/>
    <mergeCell ref="H30:H32"/>
    <mergeCell ref="Z27:Z29"/>
    <mergeCell ref="AA27:AA29"/>
    <mergeCell ref="AB27:AB29"/>
    <mergeCell ref="AC27:AC29"/>
    <mergeCell ref="AD27:AD29"/>
    <mergeCell ref="AE27:AE29"/>
    <mergeCell ref="T27:T29"/>
    <mergeCell ref="U27:U29"/>
    <mergeCell ref="V27:V29"/>
    <mergeCell ref="W27:W29"/>
    <mergeCell ref="X27:X29"/>
    <mergeCell ref="Y27:Y29"/>
    <mergeCell ref="L27:L29"/>
    <mergeCell ref="M27:M29"/>
    <mergeCell ref="N27:N29"/>
    <mergeCell ref="O27:O29"/>
    <mergeCell ref="P27:P29"/>
    <mergeCell ref="Q27:Q28"/>
    <mergeCell ref="F27:F29"/>
    <mergeCell ref="G27:G29"/>
    <mergeCell ref="H27:H29"/>
    <mergeCell ref="I27:I29"/>
    <mergeCell ref="J27:J29"/>
    <mergeCell ref="K27:K29"/>
    <mergeCell ref="AE23:AE26"/>
    <mergeCell ref="AF23:AF26"/>
    <mergeCell ref="AG23:AG26"/>
    <mergeCell ref="B25:B26"/>
    <mergeCell ref="D25:D26"/>
    <mergeCell ref="A27:A29"/>
    <mergeCell ref="B27:B29"/>
    <mergeCell ref="C27:C29"/>
    <mergeCell ref="D27:D29"/>
    <mergeCell ref="E27:E29"/>
    <mergeCell ref="Y23:Y26"/>
    <mergeCell ref="Z23:Z26"/>
    <mergeCell ref="AA23:AA26"/>
    <mergeCell ref="AB23:AB26"/>
    <mergeCell ref="AC23:AC26"/>
    <mergeCell ref="AD23:AD26"/>
    <mergeCell ref="P23:P26"/>
    <mergeCell ref="T23:T26"/>
    <mergeCell ref="U23:U26"/>
    <mergeCell ref="V23:V26"/>
    <mergeCell ref="W23:W26"/>
    <mergeCell ref="X23:X26"/>
    <mergeCell ref="J23:J26"/>
    <mergeCell ref="K23:K26"/>
    <mergeCell ref="L23:L26"/>
    <mergeCell ref="M23:M26"/>
    <mergeCell ref="N23:N26"/>
    <mergeCell ref="O23:O26"/>
    <mergeCell ref="AG20:AG22"/>
    <mergeCell ref="A23:A26"/>
    <mergeCell ref="B23:B24"/>
    <mergeCell ref="C23:C26"/>
    <mergeCell ref="D23:D24"/>
    <mergeCell ref="E23:E26"/>
    <mergeCell ref="F23:F26"/>
    <mergeCell ref="G23:G26"/>
    <mergeCell ref="H23:H26"/>
    <mergeCell ref="I23:I26"/>
    <mergeCell ref="AA20:AA22"/>
    <mergeCell ref="AB20:AB22"/>
    <mergeCell ref="AC20:AC22"/>
    <mergeCell ref="AD20:AD22"/>
    <mergeCell ref="AE20:AE22"/>
    <mergeCell ref="AF20:AF22"/>
    <mergeCell ref="U20:U22"/>
    <mergeCell ref="V20:V22"/>
    <mergeCell ref="W20:W22"/>
    <mergeCell ref="X20:X22"/>
    <mergeCell ref="Y20:Y22"/>
    <mergeCell ref="Z20:Z22"/>
    <mergeCell ref="L20:L22"/>
    <mergeCell ref="M20:M22"/>
    <mergeCell ref="N20:N22"/>
    <mergeCell ref="O20:O22"/>
    <mergeCell ref="P20:P22"/>
    <mergeCell ref="T20:T22"/>
    <mergeCell ref="F20:F22"/>
    <mergeCell ref="G20:G22"/>
    <mergeCell ref="H20:H22"/>
    <mergeCell ref="I20:I22"/>
    <mergeCell ref="J20:J22"/>
    <mergeCell ref="K20:K22"/>
    <mergeCell ref="AC17:AC19"/>
    <mergeCell ref="AD17:AD19"/>
    <mergeCell ref="AE17:AE19"/>
    <mergeCell ref="AF17:AF19"/>
    <mergeCell ref="AG17:AG19"/>
    <mergeCell ref="A20:A22"/>
    <mergeCell ref="B20:B22"/>
    <mergeCell ref="C20:C22"/>
    <mergeCell ref="D20:D22"/>
    <mergeCell ref="E20:E22"/>
    <mergeCell ref="W17:W19"/>
    <mergeCell ref="X17:X19"/>
    <mergeCell ref="Y17:Y19"/>
    <mergeCell ref="Z17:Z19"/>
    <mergeCell ref="AA17:AA19"/>
    <mergeCell ref="AB17:AB19"/>
    <mergeCell ref="N17:N19"/>
    <mergeCell ref="O17:O19"/>
    <mergeCell ref="P17:P19"/>
    <mergeCell ref="T17:T19"/>
    <mergeCell ref="U17:U19"/>
    <mergeCell ref="V17:V19"/>
    <mergeCell ref="H17:H19"/>
    <mergeCell ref="I17:I19"/>
    <mergeCell ref="J17:J19"/>
    <mergeCell ref="K17:K19"/>
    <mergeCell ref="L17:L19"/>
    <mergeCell ref="M17:M19"/>
    <mergeCell ref="AB15:AC15"/>
    <mergeCell ref="AD15:AE15"/>
    <mergeCell ref="AF15:AG15"/>
    <mergeCell ref="A17:A19"/>
    <mergeCell ref="B17:B19"/>
    <mergeCell ref="C17:C19"/>
    <mergeCell ref="D17:D19"/>
    <mergeCell ref="E17:E19"/>
    <mergeCell ref="F17:F19"/>
    <mergeCell ref="G17:G19"/>
    <mergeCell ref="M15:N16"/>
    <mergeCell ref="O15:P16"/>
    <mergeCell ref="T15:U15"/>
    <mergeCell ref="V15:W15"/>
    <mergeCell ref="X15:Y15"/>
    <mergeCell ref="Z15:AA15"/>
    <mergeCell ref="A15:B16"/>
    <mergeCell ref="C15:D16"/>
    <mergeCell ref="E15:F16"/>
    <mergeCell ref="G15:H16"/>
    <mergeCell ref="A1:P3"/>
    <mergeCell ref="A4:P6"/>
    <mergeCell ref="A7:B8"/>
    <mergeCell ref="C7:D8"/>
    <mergeCell ref="G7:H8"/>
    <mergeCell ref="I7:O8"/>
    <mergeCell ref="I15:J16"/>
    <mergeCell ref="K15:L16"/>
    <mergeCell ref="A9:B14"/>
    <mergeCell ref="C9:D14"/>
    <mergeCell ref="G9:H10"/>
    <mergeCell ref="I9:O10"/>
    <mergeCell ref="G11:H12"/>
    <mergeCell ref="I11:O12"/>
    <mergeCell ref="G13:H14"/>
    <mergeCell ref="I13:O14"/>
  </mergeCells>
  <printOptions horizontalCentered="1" verticalCentered="1"/>
  <pageMargins left="0" right="0" top="0" bottom="0" header="0.51181102362204722" footer="0.51181102362204722"/>
  <pageSetup orientation="landscape" r:id="rId1"/>
  <headerFooter alignWithMargins="0"/>
  <rowBreaks count="3" manualBreakCount="3">
    <brk id="41" max="16383" man="1"/>
    <brk id="82" max="15" man="1"/>
    <brk id="123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207"/>
  <sheetViews>
    <sheetView showWhiteSpace="0" zoomScaleNormal="100" workbookViewId="0">
      <selection sqref="A1:P3"/>
    </sheetView>
  </sheetViews>
  <sheetFormatPr defaultColWidth="8.7109375" defaultRowHeight="12.75" x14ac:dyDescent="0.2"/>
  <cols>
    <col min="1" max="1" width="4.7109375" style="14" customWidth="1"/>
    <col min="2" max="2" width="30.7109375" style="14" customWidth="1"/>
    <col min="3" max="3" width="4.7109375" style="14" customWidth="1"/>
    <col min="4" max="4" width="30.7109375" style="14" customWidth="1"/>
    <col min="5" max="16" width="4.7109375" style="14" customWidth="1"/>
    <col min="17" max="17" width="5.7109375" style="13" customWidth="1"/>
    <col min="18" max="18" width="9.28515625" style="14" customWidth="1"/>
    <col min="19" max="19" width="25.7109375" style="14" customWidth="1"/>
    <col min="20" max="33" width="3.7109375" style="14" customWidth="1"/>
    <col min="34" max="16384" width="8.7109375" style="14"/>
  </cols>
  <sheetData>
    <row r="1" spans="1:33" ht="12.75" customHeight="1" x14ac:dyDescent="0.2">
      <c r="A1" s="220" t="str">
        <f>Results!A1</f>
        <v>ISLE OF MAN TABLE TENNIS ASSOCIATION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2"/>
    </row>
    <row r="2" spans="1:33" ht="12.75" customHeight="1" x14ac:dyDescent="0.2">
      <c r="A2" s="223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5"/>
    </row>
    <row r="3" spans="1:33" ht="12.75" customHeight="1" x14ac:dyDescent="0.2">
      <c r="A3" s="223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5"/>
    </row>
    <row r="4" spans="1:33" ht="12.75" customHeight="1" x14ac:dyDescent="0.2">
      <c r="A4" s="226" t="str">
        <f>Results!A4</f>
        <v>HOME COUNTRIES INTERNATIONAL CHAMPIONSHIP - MEN TEAM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8"/>
    </row>
    <row r="5" spans="1:33" ht="12.75" customHeight="1" x14ac:dyDescent="0.2">
      <c r="A5" s="226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8"/>
    </row>
    <row r="6" spans="1:33" ht="12.75" customHeight="1" x14ac:dyDescent="0.2">
      <c r="A6" s="229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1"/>
    </row>
    <row r="7" spans="1:33" ht="12.75" customHeight="1" x14ac:dyDescent="0.2">
      <c r="A7" s="232" t="s">
        <v>27</v>
      </c>
      <c r="B7" s="233"/>
      <c r="C7" s="232" t="s">
        <v>28</v>
      </c>
      <c r="D7" s="236"/>
      <c r="E7" s="15"/>
      <c r="F7" s="15"/>
      <c r="G7" s="239" t="s">
        <v>24</v>
      </c>
      <c r="H7" s="239"/>
      <c r="I7" s="241" t="str">
        <f>Schedule!D10</f>
        <v>Friday 8th November 2019</v>
      </c>
      <c r="J7" s="242"/>
      <c r="K7" s="242"/>
      <c r="L7" s="242"/>
      <c r="M7" s="242"/>
      <c r="N7" s="242"/>
      <c r="O7" s="242"/>
      <c r="P7" s="16"/>
    </row>
    <row r="8" spans="1:33" ht="12.75" customHeight="1" x14ac:dyDescent="0.2">
      <c r="A8" s="234"/>
      <c r="B8" s="235"/>
      <c r="C8" s="237"/>
      <c r="D8" s="238"/>
      <c r="E8" s="17"/>
      <c r="F8" s="17"/>
      <c r="G8" s="240"/>
      <c r="H8" s="240"/>
      <c r="I8" s="243"/>
      <c r="J8" s="243"/>
      <c r="K8" s="243"/>
      <c r="L8" s="243"/>
      <c r="M8" s="243"/>
      <c r="N8" s="243"/>
      <c r="O8" s="243"/>
      <c r="P8" s="18"/>
    </row>
    <row r="9" spans="1:33" ht="12.75" customHeight="1" x14ac:dyDescent="0.2">
      <c r="A9" s="244" t="str">
        <f>Schedule!D19</f>
        <v>SCOTLAND</v>
      </c>
      <c r="B9" s="245"/>
      <c r="C9" s="244" t="str">
        <f>Schedule!F19</f>
        <v>WALES</v>
      </c>
      <c r="D9" s="250"/>
      <c r="E9" s="17"/>
      <c r="F9" s="17"/>
      <c r="G9" s="240" t="s">
        <v>25</v>
      </c>
      <c r="H9" s="240"/>
      <c r="I9" s="243">
        <f>Schedule!A19</f>
        <v>7</v>
      </c>
      <c r="J9" s="243"/>
      <c r="K9" s="243"/>
      <c r="L9" s="243"/>
      <c r="M9" s="243"/>
      <c r="N9" s="243"/>
      <c r="O9" s="243"/>
      <c r="P9" s="18"/>
    </row>
    <row r="10" spans="1:33" ht="12.75" customHeight="1" x14ac:dyDescent="0.2">
      <c r="A10" s="246"/>
      <c r="B10" s="247"/>
      <c r="C10" s="251"/>
      <c r="D10" s="252"/>
      <c r="E10" s="17"/>
      <c r="F10" s="17"/>
      <c r="G10" s="240"/>
      <c r="H10" s="240"/>
      <c r="I10" s="243"/>
      <c r="J10" s="243"/>
      <c r="K10" s="243"/>
      <c r="L10" s="243"/>
      <c r="M10" s="243"/>
      <c r="N10" s="243"/>
      <c r="O10" s="243"/>
      <c r="P10" s="18"/>
    </row>
    <row r="11" spans="1:33" ht="12.75" customHeight="1" x14ac:dyDescent="0.2">
      <c r="A11" s="246"/>
      <c r="B11" s="247"/>
      <c r="C11" s="251"/>
      <c r="D11" s="252"/>
      <c r="E11" s="17"/>
      <c r="F11" s="17"/>
      <c r="G11" s="240" t="s">
        <v>26</v>
      </c>
      <c r="H11" s="240"/>
      <c r="I11" s="255">
        <f>Schedule!G19</f>
        <v>0.72916666666666663</v>
      </c>
      <c r="J11" s="255"/>
      <c r="K11" s="255"/>
      <c r="L11" s="255"/>
      <c r="M11" s="255"/>
      <c r="N11" s="255"/>
      <c r="O11" s="255"/>
      <c r="P11" s="18"/>
    </row>
    <row r="12" spans="1:33" ht="12.75" customHeight="1" x14ac:dyDescent="0.2">
      <c r="A12" s="246"/>
      <c r="B12" s="247"/>
      <c r="C12" s="251"/>
      <c r="D12" s="252"/>
      <c r="E12" s="17"/>
      <c r="F12" s="17"/>
      <c r="G12" s="240"/>
      <c r="H12" s="240"/>
      <c r="I12" s="255"/>
      <c r="J12" s="255"/>
      <c r="K12" s="255"/>
      <c r="L12" s="255"/>
      <c r="M12" s="255"/>
      <c r="N12" s="255"/>
      <c r="O12" s="255"/>
      <c r="P12" s="18"/>
    </row>
    <row r="13" spans="1:33" ht="12.75" customHeight="1" x14ac:dyDescent="0.2">
      <c r="A13" s="246"/>
      <c r="B13" s="247"/>
      <c r="C13" s="251"/>
      <c r="D13" s="252"/>
      <c r="E13" s="17"/>
      <c r="F13" s="17"/>
      <c r="G13" s="256" t="s">
        <v>30</v>
      </c>
      <c r="H13" s="256"/>
      <c r="I13" s="243" t="str">
        <f>Schedule!A17</f>
        <v>Session 3</v>
      </c>
      <c r="J13" s="243"/>
      <c r="K13" s="243"/>
      <c r="L13" s="243"/>
      <c r="M13" s="243"/>
      <c r="N13" s="243"/>
      <c r="O13" s="243"/>
      <c r="P13" s="18"/>
    </row>
    <row r="14" spans="1:33" ht="12.75" customHeight="1" x14ac:dyDescent="0.2">
      <c r="A14" s="248"/>
      <c r="B14" s="249"/>
      <c r="C14" s="253"/>
      <c r="D14" s="254"/>
      <c r="E14" s="17"/>
      <c r="F14" s="17"/>
      <c r="G14" s="257"/>
      <c r="H14" s="257"/>
      <c r="I14" s="257"/>
      <c r="J14" s="257"/>
      <c r="K14" s="257"/>
      <c r="L14" s="257"/>
      <c r="M14" s="257"/>
      <c r="N14" s="257"/>
      <c r="O14" s="257"/>
      <c r="P14" s="18"/>
    </row>
    <row r="15" spans="1:33" ht="12.75" customHeight="1" x14ac:dyDescent="0.2">
      <c r="A15" s="215" t="s">
        <v>14</v>
      </c>
      <c r="B15" s="216"/>
      <c r="C15" s="215" t="s">
        <v>13</v>
      </c>
      <c r="D15" s="216"/>
      <c r="E15" s="219" t="s">
        <v>0</v>
      </c>
      <c r="F15" s="216"/>
      <c r="G15" s="219" t="s">
        <v>1</v>
      </c>
      <c r="H15" s="216"/>
      <c r="I15" s="219" t="s">
        <v>2</v>
      </c>
      <c r="J15" s="216"/>
      <c r="K15" s="219" t="s">
        <v>3</v>
      </c>
      <c r="L15" s="216"/>
      <c r="M15" s="219" t="s">
        <v>4</v>
      </c>
      <c r="N15" s="216"/>
      <c r="O15" s="219" t="s">
        <v>5</v>
      </c>
      <c r="P15" s="216"/>
      <c r="S15" s="19"/>
      <c r="T15" s="172">
        <v>1</v>
      </c>
      <c r="U15" s="172"/>
      <c r="V15" s="172">
        <v>2</v>
      </c>
      <c r="W15" s="172"/>
      <c r="X15" s="172">
        <v>3</v>
      </c>
      <c r="Y15" s="172"/>
      <c r="Z15" s="172">
        <v>4</v>
      </c>
      <c r="AA15" s="172"/>
      <c r="AB15" s="172">
        <v>5</v>
      </c>
      <c r="AC15" s="172"/>
      <c r="AD15" s="212" t="s">
        <v>53</v>
      </c>
      <c r="AE15" s="172"/>
      <c r="AF15" s="213" t="s">
        <v>52</v>
      </c>
      <c r="AG15" s="214"/>
    </row>
    <row r="16" spans="1:33" ht="12.75" customHeight="1" x14ac:dyDescent="0.2">
      <c r="A16" s="217"/>
      <c r="B16" s="218"/>
      <c r="C16" s="217"/>
      <c r="D16" s="218"/>
      <c r="E16" s="217"/>
      <c r="F16" s="218"/>
      <c r="G16" s="217"/>
      <c r="H16" s="218"/>
      <c r="I16" s="217"/>
      <c r="J16" s="218"/>
      <c r="K16" s="217"/>
      <c r="L16" s="218"/>
      <c r="M16" s="217"/>
      <c r="N16" s="218"/>
      <c r="O16" s="217"/>
      <c r="P16" s="218"/>
      <c r="S16" s="19"/>
      <c r="T16" s="48" t="s">
        <v>20</v>
      </c>
      <c r="U16" s="48" t="s">
        <v>7</v>
      </c>
      <c r="V16" s="48" t="s">
        <v>20</v>
      </c>
      <c r="W16" s="48" t="s">
        <v>7</v>
      </c>
      <c r="X16" s="48" t="s">
        <v>20</v>
      </c>
      <c r="Y16" s="48" t="s">
        <v>7</v>
      </c>
      <c r="Z16" s="48" t="s">
        <v>20</v>
      </c>
      <c r="AA16" s="48" t="s">
        <v>7</v>
      </c>
      <c r="AB16" s="48" t="s">
        <v>20</v>
      </c>
      <c r="AC16" s="48" t="s">
        <v>7</v>
      </c>
      <c r="AD16" s="48" t="s">
        <v>20</v>
      </c>
      <c r="AE16" s="48" t="s">
        <v>7</v>
      </c>
      <c r="AF16" s="48" t="s">
        <v>20</v>
      </c>
      <c r="AG16" s="48" t="s">
        <v>7</v>
      </c>
    </row>
    <row r="17" spans="1:33" ht="12.75" customHeight="1" x14ac:dyDescent="0.2">
      <c r="A17" s="195" t="s">
        <v>7</v>
      </c>
      <c r="B17" s="198" t="str">
        <f>S17</f>
        <v>Colin Dalgleish (141)</v>
      </c>
      <c r="C17" s="195" t="s">
        <v>9</v>
      </c>
      <c r="D17" s="198" t="str">
        <f>S20</f>
        <v>Lauren Stacey (160)</v>
      </c>
      <c r="E17" s="201"/>
      <c r="F17" s="204"/>
      <c r="G17" s="201"/>
      <c r="H17" s="204"/>
      <c r="I17" s="201"/>
      <c r="J17" s="204"/>
      <c r="K17" s="201"/>
      <c r="L17" s="204"/>
      <c r="M17" s="201"/>
      <c r="N17" s="204"/>
      <c r="O17" s="183">
        <f>AD17</f>
        <v>0</v>
      </c>
      <c r="P17" s="186">
        <f>AE17</f>
        <v>0</v>
      </c>
      <c r="Q17" s="21" t="s">
        <v>7</v>
      </c>
      <c r="R17" s="22" t="str">
        <f>VLOOKUP(A9,teamdata,2)</f>
        <v>SCOSM1</v>
      </c>
      <c r="S17" s="19" t="str">
        <f>VLOOKUP(R17,players,4)</f>
        <v>Colin Dalgleish (141)</v>
      </c>
      <c r="T17" s="172">
        <f>IF(E17&gt;F17,1,0)</f>
        <v>0</v>
      </c>
      <c r="U17" s="172">
        <f>IF(F17&gt;E17,1,0)</f>
        <v>0</v>
      </c>
      <c r="V17" s="172">
        <f>IF(G17&gt;H17,1,0)</f>
        <v>0</v>
      </c>
      <c r="W17" s="172">
        <f>IF(H17&gt;G17,1,0)</f>
        <v>0</v>
      </c>
      <c r="X17" s="172">
        <f>IF(I17&gt;J17,1,0)</f>
        <v>0</v>
      </c>
      <c r="Y17" s="172">
        <f>IF(J17&gt;I17,1,0)</f>
        <v>0</v>
      </c>
      <c r="Z17" s="172">
        <f>IF(K17&gt;L17,1,0)</f>
        <v>0</v>
      </c>
      <c r="AA17" s="172">
        <f>IF(L17&gt;K17,1,0)</f>
        <v>0</v>
      </c>
      <c r="AB17" s="172">
        <f>IF(M17&gt;N17,1,0)</f>
        <v>0</v>
      </c>
      <c r="AC17" s="172">
        <f>IF(N17&gt;M17,1,0)</f>
        <v>0</v>
      </c>
      <c r="AD17" s="172">
        <f>T17+V17+X17+Z17+AB17</f>
        <v>0</v>
      </c>
      <c r="AE17" s="172">
        <f>U17+W17+Y17+AA17+AC17</f>
        <v>0</v>
      </c>
      <c r="AF17" s="172">
        <f>IF(AD17&gt;AE17,1,0)</f>
        <v>0</v>
      </c>
      <c r="AG17" s="172">
        <f>IF(AE17&gt;AD17,1,0)</f>
        <v>0</v>
      </c>
    </row>
    <row r="18" spans="1:33" ht="12.75" customHeight="1" x14ac:dyDescent="0.2">
      <c r="A18" s="196"/>
      <c r="B18" s="199"/>
      <c r="C18" s="196"/>
      <c r="D18" s="199"/>
      <c r="E18" s="202"/>
      <c r="F18" s="205"/>
      <c r="G18" s="202"/>
      <c r="H18" s="205"/>
      <c r="I18" s="202"/>
      <c r="J18" s="205"/>
      <c r="K18" s="202"/>
      <c r="L18" s="205"/>
      <c r="M18" s="202"/>
      <c r="N18" s="205"/>
      <c r="O18" s="184"/>
      <c r="P18" s="187"/>
      <c r="Q18" s="21" t="s">
        <v>8</v>
      </c>
      <c r="R18" s="22" t="str">
        <f>VLOOKUP(A9,teamdata,3)</f>
        <v>SCOSM2</v>
      </c>
      <c r="S18" s="19" t="str">
        <f>VLOOKUP(R18,players,4)</f>
        <v>Calum Morrison (143)</v>
      </c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</row>
    <row r="19" spans="1:33" ht="12.75" customHeight="1" x14ac:dyDescent="0.2">
      <c r="A19" s="197"/>
      <c r="B19" s="200"/>
      <c r="C19" s="197"/>
      <c r="D19" s="200"/>
      <c r="E19" s="203"/>
      <c r="F19" s="206"/>
      <c r="G19" s="203"/>
      <c r="H19" s="206"/>
      <c r="I19" s="203"/>
      <c r="J19" s="206"/>
      <c r="K19" s="203"/>
      <c r="L19" s="206"/>
      <c r="M19" s="203"/>
      <c r="N19" s="206"/>
      <c r="O19" s="185"/>
      <c r="P19" s="188"/>
      <c r="Q19" s="23"/>
      <c r="R19" s="22"/>
      <c r="S19" s="19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</row>
    <row r="20" spans="1:33" ht="12.75" customHeight="1" x14ac:dyDescent="0.2">
      <c r="A20" s="195" t="s">
        <v>8</v>
      </c>
      <c r="B20" s="198" t="str">
        <f>S18</f>
        <v>Calum Morrison (143)</v>
      </c>
      <c r="C20" s="195" t="s">
        <v>6</v>
      </c>
      <c r="D20" s="198" t="str">
        <f>S21</f>
        <v>Lauren Stacey (160)</v>
      </c>
      <c r="E20" s="201"/>
      <c r="F20" s="204"/>
      <c r="G20" s="201"/>
      <c r="H20" s="204"/>
      <c r="I20" s="201"/>
      <c r="J20" s="204"/>
      <c r="K20" s="201"/>
      <c r="L20" s="204"/>
      <c r="M20" s="201"/>
      <c r="N20" s="204"/>
      <c r="O20" s="183">
        <f>AD20</f>
        <v>0</v>
      </c>
      <c r="P20" s="186">
        <f>AE20</f>
        <v>0</v>
      </c>
      <c r="Q20" s="24" t="s">
        <v>9</v>
      </c>
      <c r="R20" s="22" t="str">
        <f>VLOOKUP(C9,teamdata,3)</f>
        <v>WALSM2</v>
      </c>
      <c r="S20" s="19" t="str">
        <f>VLOOKUP(R20,players,4)</f>
        <v>Lauren Stacey (160)</v>
      </c>
      <c r="T20" s="172">
        <f>IF(E20&gt;F20,1,0)</f>
        <v>0</v>
      </c>
      <c r="U20" s="172">
        <f>IF(F20&gt;E20,1,0)</f>
        <v>0</v>
      </c>
      <c r="V20" s="172">
        <f>IF(G20&gt;H20,1,0)</f>
        <v>0</v>
      </c>
      <c r="W20" s="172">
        <f>IF(H20&gt;G20,1,0)</f>
        <v>0</v>
      </c>
      <c r="X20" s="172">
        <f>IF(I20&gt;J20,1,0)</f>
        <v>0</v>
      </c>
      <c r="Y20" s="172">
        <f>IF(J20&gt;I20,1,0)</f>
        <v>0</v>
      </c>
      <c r="Z20" s="172">
        <f>IF(K20&gt;L20,1,0)</f>
        <v>0</v>
      </c>
      <c r="AA20" s="172">
        <f>IF(L20&gt;K20,1,0)</f>
        <v>0</v>
      </c>
      <c r="AB20" s="172">
        <f>IF(M20&gt;N20,1,0)</f>
        <v>0</v>
      </c>
      <c r="AC20" s="172">
        <f>IF(N20&gt;M20,1,0)</f>
        <v>0</v>
      </c>
      <c r="AD20" s="172">
        <f>T20+V20+X20+Z20+AB20</f>
        <v>0</v>
      </c>
      <c r="AE20" s="172">
        <f>U20+W20+Y20+AA20+AC20</f>
        <v>0</v>
      </c>
      <c r="AF20" s="172">
        <f>IF(AD20&gt;AE20,1,0)</f>
        <v>0</v>
      </c>
      <c r="AG20" s="172">
        <f>IF(AE20&gt;AD20,1,0)</f>
        <v>0</v>
      </c>
    </row>
    <row r="21" spans="1:33" ht="12.75" customHeight="1" x14ac:dyDescent="0.2">
      <c r="A21" s="196"/>
      <c r="B21" s="199"/>
      <c r="C21" s="196"/>
      <c r="D21" s="199"/>
      <c r="E21" s="202"/>
      <c r="F21" s="205"/>
      <c r="G21" s="202"/>
      <c r="H21" s="205"/>
      <c r="I21" s="202"/>
      <c r="J21" s="205"/>
      <c r="K21" s="202"/>
      <c r="L21" s="205"/>
      <c r="M21" s="202"/>
      <c r="N21" s="205"/>
      <c r="O21" s="184"/>
      <c r="P21" s="187"/>
      <c r="Q21" s="21" t="s">
        <v>6</v>
      </c>
      <c r="R21" s="22" t="str">
        <f>VLOOKUP(C9,teamdata,2)</f>
        <v>WALSM1</v>
      </c>
      <c r="S21" s="19" t="str">
        <f>VLOOKUP(R21,players,4)</f>
        <v>Lauren Stacey (160)</v>
      </c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</row>
    <row r="22" spans="1:33" ht="12.75" customHeight="1" x14ac:dyDescent="0.2">
      <c r="A22" s="197"/>
      <c r="B22" s="200"/>
      <c r="C22" s="197"/>
      <c r="D22" s="200"/>
      <c r="E22" s="203"/>
      <c r="F22" s="206"/>
      <c r="G22" s="203"/>
      <c r="H22" s="206"/>
      <c r="I22" s="203"/>
      <c r="J22" s="206"/>
      <c r="K22" s="203"/>
      <c r="L22" s="206"/>
      <c r="M22" s="203"/>
      <c r="N22" s="206"/>
      <c r="O22" s="185"/>
      <c r="P22" s="188"/>
      <c r="S22" s="19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</row>
    <row r="23" spans="1:33" ht="12.75" customHeight="1" x14ac:dyDescent="0.2">
      <c r="A23" s="207" t="s">
        <v>10</v>
      </c>
      <c r="B23" s="198" t="str">
        <f>S23</f>
        <v>Colin Dalgleish (141)</v>
      </c>
      <c r="C23" s="211" t="s">
        <v>10</v>
      </c>
      <c r="D23" s="198" t="str">
        <f>S25</f>
        <v>Lauren Stacey (160)</v>
      </c>
      <c r="E23" s="201"/>
      <c r="F23" s="204"/>
      <c r="G23" s="201"/>
      <c r="H23" s="204"/>
      <c r="I23" s="201"/>
      <c r="J23" s="204"/>
      <c r="K23" s="201"/>
      <c r="L23" s="204"/>
      <c r="M23" s="201"/>
      <c r="N23" s="204"/>
      <c r="O23" s="183">
        <f>AD23</f>
        <v>0</v>
      </c>
      <c r="P23" s="186">
        <f>AE23</f>
        <v>0</v>
      </c>
      <c r="Q23" s="21" t="s">
        <v>7</v>
      </c>
      <c r="R23" s="22" t="str">
        <f>R17</f>
        <v>SCOSM1</v>
      </c>
      <c r="S23" s="19" t="str">
        <f>VLOOKUP(R23,players,4)</f>
        <v>Colin Dalgleish (141)</v>
      </c>
      <c r="T23" s="172">
        <f>IF(E23&gt;F23,1,0)</f>
        <v>0</v>
      </c>
      <c r="U23" s="172">
        <f>IF(F23&gt;E23,1,0)</f>
        <v>0</v>
      </c>
      <c r="V23" s="172">
        <f>IF(G23&gt;H23,1,0)</f>
        <v>0</v>
      </c>
      <c r="W23" s="172">
        <f>IF(H23&gt;G23,1,0)</f>
        <v>0</v>
      </c>
      <c r="X23" s="172">
        <f>IF(I23&gt;J23,1,0)</f>
        <v>0</v>
      </c>
      <c r="Y23" s="172">
        <f>IF(J23&gt;I23,1,0)</f>
        <v>0</v>
      </c>
      <c r="Z23" s="172">
        <f>IF(K23&gt;L23,1,0)</f>
        <v>0</v>
      </c>
      <c r="AA23" s="172">
        <f>IF(L23&gt;K23,1,0)</f>
        <v>0</v>
      </c>
      <c r="AB23" s="172">
        <f>IF(M23&gt;N23,1,0)</f>
        <v>0</v>
      </c>
      <c r="AC23" s="172">
        <f>IF(N23&gt;M23,1,0)</f>
        <v>0</v>
      </c>
      <c r="AD23" s="172">
        <f>T23+V23+X23+Z23+AB23</f>
        <v>0</v>
      </c>
      <c r="AE23" s="172">
        <f>U23+W23+Y23+AA23+AC23</f>
        <v>0</v>
      </c>
      <c r="AF23" s="172">
        <f>IF(AD23&gt;AE23,1,0)</f>
        <v>0</v>
      </c>
      <c r="AG23" s="172">
        <f>IF(AE23&gt;AD23,1,0)</f>
        <v>0</v>
      </c>
    </row>
    <row r="24" spans="1:33" ht="12.75" customHeight="1" x14ac:dyDescent="0.2">
      <c r="A24" s="208"/>
      <c r="B24" s="199"/>
      <c r="C24" s="209"/>
      <c r="D24" s="199"/>
      <c r="E24" s="202"/>
      <c r="F24" s="205"/>
      <c r="G24" s="202"/>
      <c r="H24" s="205"/>
      <c r="I24" s="202"/>
      <c r="J24" s="205"/>
      <c r="K24" s="202"/>
      <c r="L24" s="205"/>
      <c r="M24" s="202"/>
      <c r="N24" s="205"/>
      <c r="O24" s="184"/>
      <c r="P24" s="187"/>
      <c r="Q24" s="21" t="s">
        <v>8</v>
      </c>
      <c r="R24" s="22" t="str">
        <f>R18</f>
        <v>SCOSM2</v>
      </c>
      <c r="S24" s="19" t="str">
        <f>VLOOKUP(R24,players,4)</f>
        <v>Calum Morrison (143)</v>
      </c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</row>
    <row r="25" spans="1:33" ht="12.75" customHeight="1" x14ac:dyDescent="0.2">
      <c r="A25" s="209"/>
      <c r="B25" s="199" t="str">
        <f>S24</f>
        <v>Calum Morrison (143)</v>
      </c>
      <c r="C25" s="209"/>
      <c r="D25" s="199" t="str">
        <f>S26</f>
        <v>Lauren Stacey (160)</v>
      </c>
      <c r="E25" s="202"/>
      <c r="F25" s="205"/>
      <c r="G25" s="202"/>
      <c r="H25" s="205"/>
      <c r="I25" s="202"/>
      <c r="J25" s="205"/>
      <c r="K25" s="202"/>
      <c r="L25" s="205"/>
      <c r="M25" s="202"/>
      <c r="N25" s="205"/>
      <c r="O25" s="184"/>
      <c r="P25" s="187"/>
      <c r="Q25" s="21" t="s">
        <v>9</v>
      </c>
      <c r="R25" s="22" t="str">
        <f>R21</f>
        <v>WALSM1</v>
      </c>
      <c r="S25" s="19" t="str">
        <f>VLOOKUP(R25,players,4)</f>
        <v>Lauren Stacey (160)</v>
      </c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</row>
    <row r="26" spans="1:33" ht="12.75" customHeight="1" x14ac:dyDescent="0.2">
      <c r="A26" s="210"/>
      <c r="B26" s="200"/>
      <c r="C26" s="210"/>
      <c r="D26" s="200"/>
      <c r="E26" s="203"/>
      <c r="F26" s="206"/>
      <c r="G26" s="203"/>
      <c r="H26" s="206"/>
      <c r="I26" s="203"/>
      <c r="J26" s="206"/>
      <c r="K26" s="203"/>
      <c r="L26" s="206"/>
      <c r="M26" s="203"/>
      <c r="N26" s="206"/>
      <c r="O26" s="185"/>
      <c r="P26" s="188"/>
      <c r="Q26" s="21" t="s">
        <v>6</v>
      </c>
      <c r="R26" s="22" t="str">
        <f>R20</f>
        <v>WALSM2</v>
      </c>
      <c r="S26" s="19" t="str">
        <f>VLOOKUP(R26,players,4)</f>
        <v>Lauren Stacey (160)</v>
      </c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</row>
    <row r="27" spans="1:33" ht="12.75" customHeight="1" x14ac:dyDescent="0.2">
      <c r="A27" s="195" t="s">
        <v>7</v>
      </c>
      <c r="B27" s="198" t="str">
        <f>B17</f>
        <v>Colin Dalgleish (141)</v>
      </c>
      <c r="C27" s="195" t="s">
        <v>6</v>
      </c>
      <c r="D27" s="198" t="str">
        <f>S21</f>
        <v>Lauren Stacey (160)</v>
      </c>
      <c r="E27" s="201"/>
      <c r="F27" s="204"/>
      <c r="G27" s="201"/>
      <c r="H27" s="204"/>
      <c r="I27" s="201"/>
      <c r="J27" s="204"/>
      <c r="K27" s="201"/>
      <c r="L27" s="204"/>
      <c r="M27" s="201"/>
      <c r="N27" s="204"/>
      <c r="O27" s="183">
        <f>AD27</f>
        <v>0</v>
      </c>
      <c r="P27" s="186">
        <f>AE27</f>
        <v>0</v>
      </c>
      <c r="Q27" s="258"/>
      <c r="R27" s="22"/>
      <c r="S27" s="19"/>
      <c r="T27" s="172">
        <f>IF(E27&gt;F27,1,0)</f>
        <v>0</v>
      </c>
      <c r="U27" s="172">
        <f>IF(F27&gt;E27,1,0)</f>
        <v>0</v>
      </c>
      <c r="V27" s="172">
        <f>IF(G27&gt;H27,1,0)</f>
        <v>0</v>
      </c>
      <c r="W27" s="172">
        <f>IF(H27&gt;G27,1,0)</f>
        <v>0</v>
      </c>
      <c r="X27" s="172">
        <f>IF(I27&gt;J27,1,0)</f>
        <v>0</v>
      </c>
      <c r="Y27" s="172">
        <f>IF(J27&gt;I27,1,0)</f>
        <v>0</v>
      </c>
      <c r="Z27" s="172">
        <f>IF(K27&gt;L27,1,0)</f>
        <v>0</v>
      </c>
      <c r="AA27" s="172">
        <f>IF(L27&gt;K27,1,0)</f>
        <v>0</v>
      </c>
      <c r="AB27" s="172">
        <f>IF(M27&gt;N27,1,0)</f>
        <v>0</v>
      </c>
      <c r="AC27" s="172">
        <f>IF(N27&gt;M27,1,0)</f>
        <v>0</v>
      </c>
      <c r="AD27" s="172">
        <f>T27+V27+X27+Z27+AB27</f>
        <v>0</v>
      </c>
      <c r="AE27" s="172">
        <f>U27+W27+Y27+AA27+AC27</f>
        <v>0</v>
      </c>
      <c r="AF27" s="172">
        <f>IF(AD27&gt;AE27,1,0)</f>
        <v>0</v>
      </c>
      <c r="AG27" s="172">
        <f>IF(AE27&gt;AD27,1,0)</f>
        <v>0</v>
      </c>
    </row>
    <row r="28" spans="1:33" ht="12.75" customHeight="1" x14ac:dyDescent="0.2">
      <c r="A28" s="196"/>
      <c r="B28" s="199"/>
      <c r="C28" s="196"/>
      <c r="D28" s="199"/>
      <c r="E28" s="202"/>
      <c r="F28" s="205"/>
      <c r="G28" s="202"/>
      <c r="H28" s="205"/>
      <c r="I28" s="202"/>
      <c r="J28" s="205"/>
      <c r="K28" s="202"/>
      <c r="L28" s="205"/>
      <c r="M28" s="202"/>
      <c r="N28" s="205"/>
      <c r="O28" s="184"/>
      <c r="P28" s="187"/>
      <c r="Q28" s="258"/>
      <c r="R28" s="22"/>
      <c r="S28" s="19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</row>
    <row r="29" spans="1:33" ht="12.75" customHeight="1" x14ac:dyDescent="0.2">
      <c r="A29" s="197"/>
      <c r="B29" s="200"/>
      <c r="C29" s="197"/>
      <c r="D29" s="200"/>
      <c r="E29" s="203"/>
      <c r="F29" s="206"/>
      <c r="G29" s="203"/>
      <c r="H29" s="206"/>
      <c r="I29" s="203"/>
      <c r="J29" s="206"/>
      <c r="K29" s="203"/>
      <c r="L29" s="206"/>
      <c r="M29" s="203"/>
      <c r="N29" s="206"/>
      <c r="O29" s="185"/>
      <c r="P29" s="188"/>
      <c r="S29" s="19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</row>
    <row r="30" spans="1:33" ht="12.75" customHeight="1" x14ac:dyDescent="0.2">
      <c r="A30" s="195" t="s">
        <v>8</v>
      </c>
      <c r="B30" s="198" t="str">
        <f>B20</f>
        <v>Calum Morrison (143)</v>
      </c>
      <c r="C30" s="195" t="s">
        <v>9</v>
      </c>
      <c r="D30" s="198" t="str">
        <f>S20</f>
        <v>Lauren Stacey (160)</v>
      </c>
      <c r="E30" s="201"/>
      <c r="F30" s="204"/>
      <c r="G30" s="201"/>
      <c r="H30" s="204"/>
      <c r="I30" s="201"/>
      <c r="J30" s="204"/>
      <c r="K30" s="201"/>
      <c r="L30" s="204"/>
      <c r="M30" s="201"/>
      <c r="N30" s="204"/>
      <c r="O30" s="183">
        <f>AD30</f>
        <v>0</v>
      </c>
      <c r="P30" s="186">
        <f>AE30</f>
        <v>0</v>
      </c>
      <c r="S30" s="19"/>
      <c r="T30" s="172">
        <f>IF(E30&gt;F30,1,0)</f>
        <v>0</v>
      </c>
      <c r="U30" s="172">
        <f>IF(F30&gt;E30,1,0)</f>
        <v>0</v>
      </c>
      <c r="V30" s="172">
        <f>IF(G30&gt;H30,1,0)</f>
        <v>0</v>
      </c>
      <c r="W30" s="172">
        <f>IF(H30&gt;G30,1,0)</f>
        <v>0</v>
      </c>
      <c r="X30" s="172">
        <f>IF(I30&gt;J30,1,0)</f>
        <v>0</v>
      </c>
      <c r="Y30" s="172">
        <f>IF(J30&gt;I30,1,0)</f>
        <v>0</v>
      </c>
      <c r="Z30" s="172">
        <f>IF(K30&gt;L30,1,0)</f>
        <v>0</v>
      </c>
      <c r="AA30" s="172">
        <f>IF(L30&gt;K30,1,0)</f>
        <v>0</v>
      </c>
      <c r="AB30" s="172">
        <f>IF(M30&gt;N30,1,0)</f>
        <v>0</v>
      </c>
      <c r="AC30" s="172">
        <f>IF(N30&gt;M30,1,0)</f>
        <v>0</v>
      </c>
      <c r="AD30" s="172">
        <f>T30+V30+X30+Z30+AB30</f>
        <v>0</v>
      </c>
      <c r="AE30" s="172">
        <f>U30+W30+Y30+AA30+AC30</f>
        <v>0</v>
      </c>
      <c r="AF30" s="172">
        <f>IF(AD30&gt;AE30,1,0)</f>
        <v>0</v>
      </c>
      <c r="AG30" s="172">
        <f>IF(AE30&gt;AD30,1,0)</f>
        <v>0</v>
      </c>
    </row>
    <row r="31" spans="1:33" ht="12.75" customHeight="1" x14ac:dyDescent="0.2">
      <c r="A31" s="196"/>
      <c r="B31" s="199"/>
      <c r="C31" s="196"/>
      <c r="D31" s="199"/>
      <c r="E31" s="202"/>
      <c r="F31" s="205"/>
      <c r="G31" s="202"/>
      <c r="H31" s="205"/>
      <c r="I31" s="202"/>
      <c r="J31" s="205"/>
      <c r="K31" s="202"/>
      <c r="L31" s="205"/>
      <c r="M31" s="202"/>
      <c r="N31" s="205"/>
      <c r="O31" s="184"/>
      <c r="P31" s="187"/>
      <c r="S31" s="19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</row>
    <row r="32" spans="1:33" ht="12.75" customHeight="1" x14ac:dyDescent="0.2">
      <c r="A32" s="197"/>
      <c r="B32" s="200"/>
      <c r="C32" s="197"/>
      <c r="D32" s="200"/>
      <c r="E32" s="203"/>
      <c r="F32" s="206"/>
      <c r="G32" s="203"/>
      <c r="H32" s="206"/>
      <c r="I32" s="203"/>
      <c r="J32" s="206"/>
      <c r="K32" s="203"/>
      <c r="L32" s="206"/>
      <c r="M32" s="203"/>
      <c r="N32" s="206"/>
      <c r="O32" s="185"/>
      <c r="P32" s="188"/>
      <c r="S32" s="19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</row>
    <row r="33" spans="1:33" ht="12.75" customHeight="1" x14ac:dyDescent="0.2">
      <c r="A33" s="173" t="s">
        <v>11</v>
      </c>
      <c r="B33" s="174"/>
      <c r="C33" s="175"/>
      <c r="D33" s="173" t="s">
        <v>12</v>
      </c>
      <c r="E33" s="174"/>
      <c r="F33" s="175"/>
      <c r="G33" s="182" t="s">
        <v>35</v>
      </c>
      <c r="H33" s="174"/>
      <c r="I33" s="174"/>
      <c r="J33" s="174"/>
      <c r="K33" s="174"/>
      <c r="L33" s="174"/>
      <c r="M33" s="174"/>
      <c r="N33" s="175"/>
      <c r="O33" s="183">
        <f>AF33</f>
        <v>0</v>
      </c>
      <c r="P33" s="186">
        <f>AG33</f>
        <v>0</v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172">
        <f>SUM(AF17:AF32)</f>
        <v>0</v>
      </c>
      <c r="AG33" s="172">
        <f>SUM(AG17:AG32)</f>
        <v>0</v>
      </c>
    </row>
    <row r="34" spans="1:33" ht="12.75" customHeight="1" x14ac:dyDescent="0.2">
      <c r="A34" s="176"/>
      <c r="B34" s="177"/>
      <c r="C34" s="178"/>
      <c r="D34" s="176"/>
      <c r="E34" s="177"/>
      <c r="F34" s="178"/>
      <c r="G34" s="176"/>
      <c r="H34" s="177"/>
      <c r="I34" s="177"/>
      <c r="J34" s="177"/>
      <c r="K34" s="177"/>
      <c r="L34" s="177"/>
      <c r="M34" s="177"/>
      <c r="N34" s="178"/>
      <c r="O34" s="184"/>
      <c r="P34" s="187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172"/>
      <c r="AG34" s="172"/>
    </row>
    <row r="35" spans="1:33" ht="12.75" customHeight="1" x14ac:dyDescent="0.2">
      <c r="A35" s="176"/>
      <c r="B35" s="177"/>
      <c r="C35" s="178"/>
      <c r="D35" s="176"/>
      <c r="E35" s="177"/>
      <c r="F35" s="178"/>
      <c r="G35" s="176"/>
      <c r="H35" s="177"/>
      <c r="I35" s="177"/>
      <c r="J35" s="177"/>
      <c r="K35" s="177"/>
      <c r="L35" s="177"/>
      <c r="M35" s="177"/>
      <c r="N35" s="178"/>
      <c r="O35" s="185"/>
      <c r="P35" s="188"/>
    </row>
    <row r="36" spans="1:33" ht="12.75" customHeight="1" x14ac:dyDescent="0.2">
      <c r="A36" s="176"/>
      <c r="B36" s="177"/>
      <c r="C36" s="178"/>
      <c r="D36" s="176"/>
      <c r="E36" s="177"/>
      <c r="F36" s="178"/>
      <c r="G36" s="176"/>
      <c r="H36" s="177"/>
      <c r="I36" s="177"/>
      <c r="J36" s="177"/>
      <c r="K36" s="177"/>
      <c r="L36" s="177"/>
      <c r="M36" s="177"/>
      <c r="N36" s="178"/>
      <c r="O36" s="189"/>
      <c r="P36" s="190"/>
    </row>
    <row r="37" spans="1:33" ht="12.75" customHeight="1" x14ac:dyDescent="0.2">
      <c r="A37" s="176"/>
      <c r="B37" s="177"/>
      <c r="C37" s="178"/>
      <c r="D37" s="176"/>
      <c r="E37" s="177"/>
      <c r="F37" s="178"/>
      <c r="G37" s="176"/>
      <c r="H37" s="177"/>
      <c r="I37" s="177"/>
      <c r="J37" s="177"/>
      <c r="K37" s="177"/>
      <c r="L37" s="177"/>
      <c r="M37" s="177"/>
      <c r="N37" s="178"/>
      <c r="O37" s="191"/>
      <c r="P37" s="192"/>
    </row>
    <row r="38" spans="1:33" ht="12.75" customHeight="1" x14ac:dyDescent="0.2">
      <c r="A38" s="179"/>
      <c r="B38" s="180"/>
      <c r="C38" s="181"/>
      <c r="D38" s="179"/>
      <c r="E38" s="180"/>
      <c r="F38" s="181"/>
      <c r="G38" s="179"/>
      <c r="H38" s="180"/>
      <c r="I38" s="180"/>
      <c r="J38" s="180"/>
      <c r="K38" s="180"/>
      <c r="L38" s="180"/>
      <c r="M38" s="180"/>
      <c r="N38" s="181"/>
      <c r="O38" s="193"/>
      <c r="P38" s="194"/>
    </row>
    <row r="39" spans="1:33" ht="12.75" customHeight="1" x14ac:dyDescent="0.2">
      <c r="A39" s="163" t="s">
        <v>29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5"/>
    </row>
    <row r="40" spans="1:33" ht="12.75" customHeight="1" x14ac:dyDescent="0.2">
      <c r="A40" s="166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8"/>
    </row>
    <row r="41" spans="1:33" ht="12.75" customHeight="1" x14ac:dyDescent="0.2">
      <c r="A41" s="169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1"/>
    </row>
    <row r="42" spans="1:33" ht="12.75" customHeight="1" x14ac:dyDescent="0.2">
      <c r="A42" s="220" t="str">
        <f>A1</f>
        <v>ISLE OF MAN TABLE TENNIS ASSOCIATION</v>
      </c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2"/>
    </row>
    <row r="43" spans="1:33" ht="12.75" customHeight="1" x14ac:dyDescent="0.2">
      <c r="A43" s="223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5"/>
    </row>
    <row r="44" spans="1:33" ht="12.75" customHeight="1" x14ac:dyDescent="0.2">
      <c r="A44" s="223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5"/>
    </row>
    <row r="45" spans="1:33" ht="12.75" customHeight="1" x14ac:dyDescent="0.2">
      <c r="A45" s="226" t="str">
        <f>A4</f>
        <v>HOME COUNTRIES INTERNATIONAL CHAMPIONSHIP - MEN TEAM</v>
      </c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8"/>
    </row>
    <row r="46" spans="1:33" ht="12.75" customHeight="1" x14ac:dyDescent="0.2">
      <c r="A46" s="226"/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8"/>
    </row>
    <row r="47" spans="1:33" ht="12.75" customHeight="1" x14ac:dyDescent="0.2">
      <c r="A47" s="229"/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1"/>
    </row>
    <row r="48" spans="1:33" ht="12.75" customHeight="1" x14ac:dyDescent="0.2">
      <c r="A48" s="232" t="s">
        <v>27</v>
      </c>
      <c r="B48" s="233"/>
      <c r="C48" s="232" t="s">
        <v>28</v>
      </c>
      <c r="D48" s="236"/>
      <c r="E48" s="15"/>
      <c r="F48" s="15"/>
      <c r="G48" s="239" t="s">
        <v>24</v>
      </c>
      <c r="H48" s="239"/>
      <c r="I48" s="242" t="str">
        <f>I7</f>
        <v>Friday 8th November 2019</v>
      </c>
      <c r="J48" s="242"/>
      <c r="K48" s="242"/>
      <c r="L48" s="242"/>
      <c r="M48" s="242"/>
      <c r="N48" s="242"/>
      <c r="O48" s="242"/>
      <c r="P48" s="16"/>
    </row>
    <row r="49" spans="1:33" ht="12.75" customHeight="1" x14ac:dyDescent="0.2">
      <c r="A49" s="234"/>
      <c r="B49" s="235"/>
      <c r="C49" s="237"/>
      <c r="D49" s="238"/>
      <c r="E49" s="17"/>
      <c r="F49" s="17"/>
      <c r="G49" s="240"/>
      <c r="H49" s="240"/>
      <c r="I49" s="243"/>
      <c r="J49" s="243"/>
      <c r="K49" s="243"/>
      <c r="L49" s="243"/>
      <c r="M49" s="243"/>
      <c r="N49" s="243"/>
      <c r="O49" s="243"/>
      <c r="P49" s="18"/>
    </row>
    <row r="50" spans="1:33" ht="12.75" customHeight="1" x14ac:dyDescent="0.2">
      <c r="A50" s="244" t="str">
        <f>Schedule!D20</f>
        <v>IRELAND</v>
      </c>
      <c r="B50" s="245"/>
      <c r="C50" s="259" t="str">
        <f>Schedule!F20</f>
        <v>GUERNSEY</v>
      </c>
      <c r="D50" s="250"/>
      <c r="E50" s="17"/>
      <c r="F50" s="17"/>
      <c r="G50" s="240" t="s">
        <v>25</v>
      </c>
      <c r="H50" s="240"/>
      <c r="I50" s="243">
        <f>Schedule!A20</f>
        <v>8</v>
      </c>
      <c r="J50" s="243"/>
      <c r="K50" s="243"/>
      <c r="L50" s="243"/>
      <c r="M50" s="243"/>
      <c r="N50" s="243"/>
      <c r="O50" s="243"/>
      <c r="P50" s="18"/>
    </row>
    <row r="51" spans="1:33" ht="12.75" customHeight="1" x14ac:dyDescent="0.2">
      <c r="A51" s="246"/>
      <c r="B51" s="247"/>
      <c r="C51" s="251"/>
      <c r="D51" s="252"/>
      <c r="E51" s="17"/>
      <c r="F51" s="17"/>
      <c r="G51" s="240"/>
      <c r="H51" s="240"/>
      <c r="I51" s="243"/>
      <c r="J51" s="243"/>
      <c r="K51" s="243"/>
      <c r="L51" s="243"/>
      <c r="M51" s="243"/>
      <c r="N51" s="243"/>
      <c r="O51" s="243"/>
      <c r="P51" s="18"/>
    </row>
    <row r="52" spans="1:33" ht="12.75" customHeight="1" x14ac:dyDescent="0.2">
      <c r="A52" s="246"/>
      <c r="B52" s="247"/>
      <c r="C52" s="251"/>
      <c r="D52" s="252"/>
      <c r="E52" s="17"/>
      <c r="F52" s="17"/>
      <c r="G52" s="240" t="s">
        <v>26</v>
      </c>
      <c r="H52" s="240"/>
      <c r="I52" s="255">
        <f>I11</f>
        <v>0.72916666666666663</v>
      </c>
      <c r="J52" s="255"/>
      <c r="K52" s="255"/>
      <c r="L52" s="255"/>
      <c r="M52" s="255"/>
      <c r="N52" s="255"/>
      <c r="O52" s="255"/>
      <c r="P52" s="18"/>
    </row>
    <row r="53" spans="1:33" ht="12.75" customHeight="1" x14ac:dyDescent="0.2">
      <c r="A53" s="246"/>
      <c r="B53" s="247"/>
      <c r="C53" s="251"/>
      <c r="D53" s="252"/>
      <c r="E53" s="17"/>
      <c r="F53" s="17"/>
      <c r="G53" s="240"/>
      <c r="H53" s="240"/>
      <c r="I53" s="255"/>
      <c r="J53" s="255"/>
      <c r="K53" s="255"/>
      <c r="L53" s="255"/>
      <c r="M53" s="255"/>
      <c r="N53" s="255"/>
      <c r="O53" s="255"/>
      <c r="P53" s="18"/>
    </row>
    <row r="54" spans="1:33" ht="12.75" customHeight="1" x14ac:dyDescent="0.2">
      <c r="A54" s="246"/>
      <c r="B54" s="247"/>
      <c r="C54" s="251"/>
      <c r="D54" s="252"/>
      <c r="E54" s="17"/>
      <c r="F54" s="17"/>
      <c r="G54" s="256" t="s">
        <v>30</v>
      </c>
      <c r="H54" s="256"/>
      <c r="I54" s="243" t="str">
        <f>I13</f>
        <v>Session 3</v>
      </c>
      <c r="J54" s="243"/>
      <c r="K54" s="243"/>
      <c r="L54" s="243"/>
      <c r="M54" s="243"/>
      <c r="N54" s="243"/>
      <c r="O54" s="243"/>
      <c r="P54" s="18"/>
    </row>
    <row r="55" spans="1:33" ht="12.75" customHeight="1" x14ac:dyDescent="0.2">
      <c r="A55" s="248"/>
      <c r="B55" s="249"/>
      <c r="C55" s="253"/>
      <c r="D55" s="254"/>
      <c r="E55" s="17"/>
      <c r="F55" s="17"/>
      <c r="G55" s="257"/>
      <c r="H55" s="257"/>
      <c r="I55" s="257"/>
      <c r="J55" s="257"/>
      <c r="K55" s="257"/>
      <c r="L55" s="257"/>
      <c r="M55" s="257"/>
      <c r="N55" s="257"/>
      <c r="O55" s="257"/>
      <c r="P55" s="18"/>
    </row>
    <row r="56" spans="1:33" ht="12.75" customHeight="1" x14ac:dyDescent="0.2">
      <c r="A56" s="215" t="s">
        <v>14</v>
      </c>
      <c r="B56" s="216"/>
      <c r="C56" s="215" t="s">
        <v>13</v>
      </c>
      <c r="D56" s="216"/>
      <c r="E56" s="219" t="s">
        <v>0</v>
      </c>
      <c r="F56" s="216"/>
      <c r="G56" s="219" t="s">
        <v>1</v>
      </c>
      <c r="H56" s="216"/>
      <c r="I56" s="219" t="s">
        <v>2</v>
      </c>
      <c r="J56" s="216"/>
      <c r="K56" s="219" t="s">
        <v>3</v>
      </c>
      <c r="L56" s="216"/>
      <c r="M56" s="219" t="s">
        <v>4</v>
      </c>
      <c r="N56" s="216"/>
      <c r="O56" s="219" t="s">
        <v>5</v>
      </c>
      <c r="P56" s="216"/>
      <c r="T56" s="172">
        <v>1</v>
      </c>
      <c r="U56" s="172"/>
      <c r="V56" s="172">
        <v>2</v>
      </c>
      <c r="W56" s="172"/>
      <c r="X56" s="172">
        <v>3</v>
      </c>
      <c r="Y56" s="172"/>
      <c r="Z56" s="172">
        <v>4</v>
      </c>
      <c r="AA56" s="172"/>
      <c r="AB56" s="172">
        <v>5</v>
      </c>
      <c r="AC56" s="172"/>
      <c r="AD56" s="212" t="s">
        <v>53</v>
      </c>
      <c r="AE56" s="172"/>
      <c r="AF56" s="213" t="s">
        <v>52</v>
      </c>
      <c r="AG56" s="214"/>
    </row>
    <row r="57" spans="1:33" ht="12.75" customHeight="1" x14ac:dyDescent="0.2">
      <c r="A57" s="217"/>
      <c r="B57" s="218"/>
      <c r="C57" s="217"/>
      <c r="D57" s="218"/>
      <c r="E57" s="217"/>
      <c r="F57" s="218"/>
      <c r="G57" s="217"/>
      <c r="H57" s="218"/>
      <c r="I57" s="217"/>
      <c r="J57" s="218"/>
      <c r="K57" s="217"/>
      <c r="L57" s="218"/>
      <c r="M57" s="217"/>
      <c r="N57" s="218"/>
      <c r="O57" s="217"/>
      <c r="P57" s="218"/>
      <c r="T57" s="48" t="s">
        <v>20</v>
      </c>
      <c r="U57" s="48" t="s">
        <v>7</v>
      </c>
      <c r="V57" s="48" t="s">
        <v>20</v>
      </c>
      <c r="W57" s="48" t="s">
        <v>7</v>
      </c>
      <c r="X57" s="48" t="s">
        <v>20</v>
      </c>
      <c r="Y57" s="48" t="s">
        <v>7</v>
      </c>
      <c r="Z57" s="48" t="s">
        <v>20</v>
      </c>
      <c r="AA57" s="48" t="s">
        <v>7</v>
      </c>
      <c r="AB57" s="48" t="s">
        <v>20</v>
      </c>
      <c r="AC57" s="48" t="s">
        <v>7</v>
      </c>
      <c r="AD57" s="48" t="s">
        <v>20</v>
      </c>
      <c r="AE57" s="48" t="s">
        <v>7</v>
      </c>
      <c r="AF57" s="48" t="s">
        <v>20</v>
      </c>
      <c r="AG57" s="48" t="s">
        <v>7</v>
      </c>
    </row>
    <row r="58" spans="1:33" ht="12.75" customHeight="1" x14ac:dyDescent="0.2">
      <c r="A58" s="195" t="s">
        <v>7</v>
      </c>
      <c r="B58" s="198" t="str">
        <f>S58</f>
        <v>Thomas Earley (125)</v>
      </c>
      <c r="C58" s="195" t="s">
        <v>9</v>
      </c>
      <c r="D58" s="198" t="str">
        <f>S61</f>
        <v>Lawrence Stacey (166)</v>
      </c>
      <c r="E58" s="201"/>
      <c r="F58" s="204"/>
      <c r="G58" s="201"/>
      <c r="H58" s="204"/>
      <c r="I58" s="201"/>
      <c r="J58" s="204"/>
      <c r="K58" s="201"/>
      <c r="L58" s="204"/>
      <c r="M58" s="201"/>
      <c r="N58" s="204"/>
      <c r="O58" s="183">
        <f>AD58</f>
        <v>0</v>
      </c>
      <c r="P58" s="186">
        <f>AE58</f>
        <v>0</v>
      </c>
      <c r="Q58" s="21" t="s">
        <v>7</v>
      </c>
      <c r="R58" s="22" t="str">
        <f>VLOOKUP(A50,teamdata,2)</f>
        <v>IRESM1</v>
      </c>
      <c r="S58" s="19" t="str">
        <f>VLOOKUP(R58,players,4)</f>
        <v>Thomas Earley (125)</v>
      </c>
      <c r="T58" s="172">
        <f>IF(E58&gt;F58,1,0)</f>
        <v>0</v>
      </c>
      <c r="U58" s="172">
        <f>IF(F58&gt;E58,1,0)</f>
        <v>0</v>
      </c>
      <c r="V58" s="172">
        <f>IF(G58&gt;H58,1,0)</f>
        <v>0</v>
      </c>
      <c r="W58" s="172">
        <f>IF(H58&gt;G58,1,0)</f>
        <v>0</v>
      </c>
      <c r="X58" s="172">
        <f>IF(I58&gt;J58,1,0)</f>
        <v>0</v>
      </c>
      <c r="Y58" s="172">
        <f>IF(J58&gt;I58,1,0)</f>
        <v>0</v>
      </c>
      <c r="Z58" s="172">
        <f>IF(K58&gt;L58,1,0)</f>
        <v>0</v>
      </c>
      <c r="AA58" s="172">
        <f>IF(L58&gt;K58,1,0)</f>
        <v>0</v>
      </c>
      <c r="AB58" s="172">
        <f>IF(M58&gt;N58,1,0)</f>
        <v>0</v>
      </c>
      <c r="AC58" s="172">
        <f>IF(N58&gt;M58,1,0)</f>
        <v>0</v>
      </c>
      <c r="AD58" s="172">
        <f>T58+V58+X58+Z58+AB58</f>
        <v>0</v>
      </c>
      <c r="AE58" s="172">
        <f>U58+W58+Y58+AA58+AC58</f>
        <v>0</v>
      </c>
      <c r="AF58" s="172">
        <f>IF(AD58&gt;AE58,1,0)</f>
        <v>0</v>
      </c>
      <c r="AG58" s="172">
        <f>IF(AE58&gt;AD58,1,0)</f>
        <v>0</v>
      </c>
    </row>
    <row r="59" spans="1:33" ht="12.75" customHeight="1" x14ac:dyDescent="0.2">
      <c r="A59" s="196"/>
      <c r="B59" s="199"/>
      <c r="C59" s="196"/>
      <c r="D59" s="199"/>
      <c r="E59" s="202"/>
      <c r="F59" s="205"/>
      <c r="G59" s="202"/>
      <c r="H59" s="205"/>
      <c r="I59" s="202"/>
      <c r="J59" s="205"/>
      <c r="K59" s="202"/>
      <c r="L59" s="205"/>
      <c r="M59" s="202"/>
      <c r="N59" s="205"/>
      <c r="O59" s="184"/>
      <c r="P59" s="187"/>
      <c r="Q59" s="21" t="s">
        <v>8</v>
      </c>
      <c r="R59" s="22" t="str">
        <f>VLOOKUP(A50,teamdata,3)</f>
        <v>IRESM2</v>
      </c>
      <c r="S59" s="19" t="str">
        <f>VLOOKUP(R59,players,4)</f>
        <v>Ryan Farrell (126)</v>
      </c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</row>
    <row r="60" spans="1:33" ht="12.75" customHeight="1" x14ac:dyDescent="0.2">
      <c r="A60" s="197"/>
      <c r="B60" s="200"/>
      <c r="C60" s="197"/>
      <c r="D60" s="200"/>
      <c r="E60" s="203"/>
      <c r="F60" s="206"/>
      <c r="G60" s="203"/>
      <c r="H60" s="206"/>
      <c r="I60" s="203"/>
      <c r="J60" s="206"/>
      <c r="K60" s="203"/>
      <c r="L60" s="206"/>
      <c r="M60" s="203"/>
      <c r="N60" s="206"/>
      <c r="O60" s="185"/>
      <c r="P60" s="188"/>
      <c r="Q60" s="23"/>
      <c r="R60" s="22"/>
      <c r="S60" s="19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</row>
    <row r="61" spans="1:33" ht="12.75" customHeight="1" x14ac:dyDescent="0.2">
      <c r="A61" s="195" t="s">
        <v>8</v>
      </c>
      <c r="B61" s="198" t="str">
        <f>S59</f>
        <v>Ryan Farrell (126)</v>
      </c>
      <c r="C61" s="195" t="s">
        <v>6</v>
      </c>
      <c r="D61" s="198" t="str">
        <f>S62</f>
        <v>Garry Dodd (165)</v>
      </c>
      <c r="E61" s="201"/>
      <c r="F61" s="204"/>
      <c r="G61" s="201"/>
      <c r="H61" s="204"/>
      <c r="I61" s="201"/>
      <c r="J61" s="204"/>
      <c r="K61" s="201"/>
      <c r="L61" s="204"/>
      <c r="M61" s="201"/>
      <c r="N61" s="204"/>
      <c r="O61" s="183">
        <f>AD61</f>
        <v>0</v>
      </c>
      <c r="P61" s="186">
        <f>AE61</f>
        <v>0</v>
      </c>
      <c r="Q61" s="24" t="s">
        <v>9</v>
      </c>
      <c r="R61" s="22" t="str">
        <f>VLOOKUP(C50,teamdata,3)</f>
        <v>GSYSM2</v>
      </c>
      <c r="S61" s="19" t="str">
        <f>VLOOKUP(R61,players,4)</f>
        <v>Lawrence Stacey (166)</v>
      </c>
      <c r="T61" s="172">
        <f>IF(E61&gt;F61,1,0)</f>
        <v>0</v>
      </c>
      <c r="U61" s="172">
        <f>IF(F61&gt;E61,1,0)</f>
        <v>0</v>
      </c>
      <c r="V61" s="172">
        <f>IF(G61&gt;H61,1,0)</f>
        <v>0</v>
      </c>
      <c r="W61" s="172">
        <f>IF(H61&gt;G61,1,0)</f>
        <v>0</v>
      </c>
      <c r="X61" s="172">
        <f>IF(I61&gt;J61,1,0)</f>
        <v>0</v>
      </c>
      <c r="Y61" s="172">
        <f>IF(J61&gt;I61,1,0)</f>
        <v>0</v>
      </c>
      <c r="Z61" s="172">
        <f>IF(K61&gt;L61,1,0)</f>
        <v>0</v>
      </c>
      <c r="AA61" s="172">
        <f>IF(L61&gt;K61,1,0)</f>
        <v>0</v>
      </c>
      <c r="AB61" s="172">
        <f>IF(M61&gt;N61,1,0)</f>
        <v>0</v>
      </c>
      <c r="AC61" s="172">
        <f>IF(N61&gt;M61,1,0)</f>
        <v>0</v>
      </c>
      <c r="AD61" s="172">
        <f>T61+V61+X61+Z61+AB61</f>
        <v>0</v>
      </c>
      <c r="AE61" s="172">
        <f>U61+W61+Y61+AA61+AC61</f>
        <v>0</v>
      </c>
      <c r="AF61" s="172">
        <f>IF(AD61&gt;AE61,1,0)</f>
        <v>0</v>
      </c>
      <c r="AG61" s="172">
        <f>IF(AE61&gt;AD61,1,0)</f>
        <v>0</v>
      </c>
    </row>
    <row r="62" spans="1:33" ht="12.75" customHeight="1" x14ac:dyDescent="0.2">
      <c r="A62" s="196"/>
      <c r="B62" s="199"/>
      <c r="C62" s="196"/>
      <c r="D62" s="199"/>
      <c r="E62" s="202"/>
      <c r="F62" s="205"/>
      <c r="G62" s="202"/>
      <c r="H62" s="205"/>
      <c r="I62" s="202"/>
      <c r="J62" s="205"/>
      <c r="K62" s="202"/>
      <c r="L62" s="205"/>
      <c r="M62" s="202"/>
      <c r="N62" s="205"/>
      <c r="O62" s="184"/>
      <c r="P62" s="187"/>
      <c r="Q62" s="21" t="s">
        <v>6</v>
      </c>
      <c r="R62" s="22" t="str">
        <f>VLOOKUP(C50,teamdata,2)</f>
        <v>GSYSM1</v>
      </c>
      <c r="S62" s="19" t="str">
        <f>VLOOKUP(R62,players,4)</f>
        <v>Garry Dodd (165)</v>
      </c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</row>
    <row r="63" spans="1:33" ht="12.75" customHeight="1" x14ac:dyDescent="0.2">
      <c r="A63" s="197"/>
      <c r="B63" s="200"/>
      <c r="C63" s="197"/>
      <c r="D63" s="200"/>
      <c r="E63" s="203"/>
      <c r="F63" s="206"/>
      <c r="G63" s="203"/>
      <c r="H63" s="206"/>
      <c r="I63" s="203"/>
      <c r="J63" s="206"/>
      <c r="K63" s="203"/>
      <c r="L63" s="206"/>
      <c r="M63" s="203"/>
      <c r="N63" s="206"/>
      <c r="O63" s="185"/>
      <c r="P63" s="188"/>
      <c r="S63" s="19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</row>
    <row r="64" spans="1:33" ht="12.75" customHeight="1" x14ac:dyDescent="0.2">
      <c r="A64" s="207" t="s">
        <v>10</v>
      </c>
      <c r="B64" s="198" t="str">
        <f>S64</f>
        <v>Thomas Earley (125)</v>
      </c>
      <c r="C64" s="211" t="s">
        <v>10</v>
      </c>
      <c r="D64" s="198" t="str">
        <f>S66</f>
        <v>Garry Dodd (165)</v>
      </c>
      <c r="E64" s="201"/>
      <c r="F64" s="204"/>
      <c r="G64" s="201"/>
      <c r="H64" s="204"/>
      <c r="I64" s="201"/>
      <c r="J64" s="204"/>
      <c r="K64" s="201"/>
      <c r="L64" s="204"/>
      <c r="M64" s="201"/>
      <c r="N64" s="204"/>
      <c r="O64" s="183">
        <f>AD64</f>
        <v>0</v>
      </c>
      <c r="P64" s="186">
        <f>AE64</f>
        <v>0</v>
      </c>
      <c r="Q64" s="21" t="s">
        <v>7</v>
      </c>
      <c r="R64" s="22" t="str">
        <f>R58</f>
        <v>IRESM1</v>
      </c>
      <c r="S64" s="19" t="str">
        <f>VLOOKUP(R64,players,4)</f>
        <v>Thomas Earley (125)</v>
      </c>
      <c r="T64" s="172">
        <f>IF(E64&gt;F64,1,0)</f>
        <v>0</v>
      </c>
      <c r="U64" s="172">
        <f>IF(F64&gt;E64,1,0)</f>
        <v>0</v>
      </c>
      <c r="V64" s="172">
        <f>IF(G64&gt;H64,1,0)</f>
        <v>0</v>
      </c>
      <c r="W64" s="172">
        <f>IF(H64&gt;G64,1,0)</f>
        <v>0</v>
      </c>
      <c r="X64" s="172">
        <f>IF(I64&gt;J64,1,0)</f>
        <v>0</v>
      </c>
      <c r="Y64" s="172">
        <f>IF(J64&gt;I64,1,0)</f>
        <v>0</v>
      </c>
      <c r="Z64" s="172">
        <f>IF(K64&gt;L64,1,0)</f>
        <v>0</v>
      </c>
      <c r="AA64" s="172">
        <f>IF(L64&gt;K64,1,0)</f>
        <v>0</v>
      </c>
      <c r="AB64" s="172">
        <f>IF(M64&gt;N64,1,0)</f>
        <v>0</v>
      </c>
      <c r="AC64" s="172">
        <f>IF(N64&gt;M64,1,0)</f>
        <v>0</v>
      </c>
      <c r="AD64" s="172">
        <f>T64+V64+X64+Z64+AB64</f>
        <v>0</v>
      </c>
      <c r="AE64" s="172">
        <f>U64+W64+Y64+AA64+AC64</f>
        <v>0</v>
      </c>
      <c r="AF64" s="172">
        <f>IF(AD64&gt;AE64,1,0)</f>
        <v>0</v>
      </c>
      <c r="AG64" s="172">
        <f>IF(AE64&gt;AD64,1,0)</f>
        <v>0</v>
      </c>
    </row>
    <row r="65" spans="1:33" ht="12.75" customHeight="1" x14ac:dyDescent="0.2">
      <c r="A65" s="208"/>
      <c r="B65" s="199"/>
      <c r="C65" s="209"/>
      <c r="D65" s="199"/>
      <c r="E65" s="202"/>
      <c r="F65" s="205"/>
      <c r="G65" s="202"/>
      <c r="H65" s="205"/>
      <c r="I65" s="202"/>
      <c r="J65" s="205"/>
      <c r="K65" s="202"/>
      <c r="L65" s="205"/>
      <c r="M65" s="202"/>
      <c r="N65" s="205"/>
      <c r="O65" s="184"/>
      <c r="P65" s="187"/>
      <c r="Q65" s="21" t="s">
        <v>8</v>
      </c>
      <c r="R65" s="22" t="str">
        <f>R59</f>
        <v>IRESM2</v>
      </c>
      <c r="S65" s="19" t="str">
        <f>VLOOKUP(R65,players,4)</f>
        <v>Ryan Farrell (126)</v>
      </c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</row>
    <row r="66" spans="1:33" ht="12.75" customHeight="1" x14ac:dyDescent="0.2">
      <c r="A66" s="209"/>
      <c r="B66" s="199" t="str">
        <f>S65</f>
        <v>Ryan Farrell (126)</v>
      </c>
      <c r="C66" s="209"/>
      <c r="D66" s="199" t="str">
        <f>S67</f>
        <v>Lawrence Stacey (166)</v>
      </c>
      <c r="E66" s="202"/>
      <c r="F66" s="205"/>
      <c r="G66" s="202"/>
      <c r="H66" s="205"/>
      <c r="I66" s="202"/>
      <c r="J66" s="205"/>
      <c r="K66" s="202"/>
      <c r="L66" s="205"/>
      <c r="M66" s="202"/>
      <c r="N66" s="205"/>
      <c r="O66" s="184"/>
      <c r="P66" s="187"/>
      <c r="Q66" s="21" t="s">
        <v>9</v>
      </c>
      <c r="R66" s="22" t="str">
        <f>R62</f>
        <v>GSYSM1</v>
      </c>
      <c r="S66" s="19" t="str">
        <f>VLOOKUP(R66,players,4)</f>
        <v>Garry Dodd (165)</v>
      </c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</row>
    <row r="67" spans="1:33" ht="12.75" customHeight="1" x14ac:dyDescent="0.2">
      <c r="A67" s="210"/>
      <c r="B67" s="200"/>
      <c r="C67" s="210"/>
      <c r="D67" s="200"/>
      <c r="E67" s="203"/>
      <c r="F67" s="206"/>
      <c r="G67" s="203"/>
      <c r="H67" s="206"/>
      <c r="I67" s="203"/>
      <c r="J67" s="206"/>
      <c r="K67" s="203"/>
      <c r="L67" s="206"/>
      <c r="M67" s="203"/>
      <c r="N67" s="206"/>
      <c r="O67" s="185"/>
      <c r="P67" s="188"/>
      <c r="Q67" s="21" t="s">
        <v>6</v>
      </c>
      <c r="R67" s="22" t="str">
        <f>R61</f>
        <v>GSYSM2</v>
      </c>
      <c r="S67" s="19" t="str">
        <f>VLOOKUP(R67,players,4)</f>
        <v>Lawrence Stacey (166)</v>
      </c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</row>
    <row r="68" spans="1:33" ht="12.75" customHeight="1" x14ac:dyDescent="0.2">
      <c r="A68" s="195" t="s">
        <v>7</v>
      </c>
      <c r="B68" s="198" t="str">
        <f>B58</f>
        <v>Thomas Earley (125)</v>
      </c>
      <c r="C68" s="195" t="s">
        <v>6</v>
      </c>
      <c r="D68" s="198" t="str">
        <f>S62</f>
        <v>Garry Dodd (165)</v>
      </c>
      <c r="E68" s="201"/>
      <c r="F68" s="204"/>
      <c r="G68" s="201"/>
      <c r="H68" s="204"/>
      <c r="I68" s="201"/>
      <c r="J68" s="204"/>
      <c r="K68" s="201"/>
      <c r="L68" s="204"/>
      <c r="M68" s="201"/>
      <c r="N68" s="204"/>
      <c r="O68" s="183">
        <f>AD68</f>
        <v>0</v>
      </c>
      <c r="P68" s="186">
        <f>AE68</f>
        <v>0</v>
      </c>
      <c r="Q68" s="258"/>
      <c r="R68" s="22"/>
      <c r="T68" s="172">
        <f>IF(E68&gt;F68,1,0)</f>
        <v>0</v>
      </c>
      <c r="U68" s="172">
        <f>IF(F68&gt;E68,1,0)</f>
        <v>0</v>
      </c>
      <c r="V68" s="172">
        <f>IF(G68&gt;H68,1,0)</f>
        <v>0</v>
      </c>
      <c r="W68" s="172">
        <f>IF(H68&gt;G68,1,0)</f>
        <v>0</v>
      </c>
      <c r="X68" s="172">
        <f>IF(I68&gt;J68,1,0)</f>
        <v>0</v>
      </c>
      <c r="Y68" s="172">
        <f>IF(J68&gt;I68,1,0)</f>
        <v>0</v>
      </c>
      <c r="Z68" s="172">
        <f>IF(K68&gt;L68,1,0)</f>
        <v>0</v>
      </c>
      <c r="AA68" s="172">
        <f>IF(L68&gt;K68,1,0)</f>
        <v>0</v>
      </c>
      <c r="AB68" s="172">
        <f>IF(M68&gt;N68,1,0)</f>
        <v>0</v>
      </c>
      <c r="AC68" s="172">
        <f>IF(N68&gt;M68,1,0)</f>
        <v>0</v>
      </c>
      <c r="AD68" s="172">
        <f>T68+V68+X68+Z68+AB68</f>
        <v>0</v>
      </c>
      <c r="AE68" s="172">
        <f>U68+W68+Y68+AA68+AC68</f>
        <v>0</v>
      </c>
      <c r="AF68" s="172">
        <f>IF(AD68&gt;AE68,1,0)</f>
        <v>0</v>
      </c>
      <c r="AG68" s="172">
        <f>IF(AE68&gt;AD68,1,0)</f>
        <v>0</v>
      </c>
    </row>
    <row r="69" spans="1:33" ht="12.75" customHeight="1" x14ac:dyDescent="0.2">
      <c r="A69" s="196"/>
      <c r="B69" s="199"/>
      <c r="C69" s="196"/>
      <c r="D69" s="199"/>
      <c r="E69" s="202"/>
      <c r="F69" s="205"/>
      <c r="G69" s="202"/>
      <c r="H69" s="205"/>
      <c r="I69" s="202"/>
      <c r="J69" s="205"/>
      <c r="K69" s="202"/>
      <c r="L69" s="205"/>
      <c r="M69" s="202"/>
      <c r="N69" s="205"/>
      <c r="O69" s="184"/>
      <c r="P69" s="187"/>
      <c r="Q69" s="258"/>
      <c r="R69" s="2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</row>
    <row r="70" spans="1:33" ht="12.75" customHeight="1" x14ac:dyDescent="0.2">
      <c r="A70" s="197"/>
      <c r="B70" s="200"/>
      <c r="C70" s="197"/>
      <c r="D70" s="200"/>
      <c r="E70" s="203"/>
      <c r="F70" s="206"/>
      <c r="G70" s="203"/>
      <c r="H70" s="206"/>
      <c r="I70" s="203"/>
      <c r="J70" s="206"/>
      <c r="K70" s="203"/>
      <c r="L70" s="206"/>
      <c r="M70" s="203"/>
      <c r="N70" s="206"/>
      <c r="O70" s="185"/>
      <c r="P70" s="188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</row>
    <row r="71" spans="1:33" ht="12.75" customHeight="1" x14ac:dyDescent="0.2">
      <c r="A71" s="195" t="s">
        <v>8</v>
      </c>
      <c r="B71" s="198" t="str">
        <f>B61</f>
        <v>Ryan Farrell (126)</v>
      </c>
      <c r="C71" s="195" t="s">
        <v>9</v>
      </c>
      <c r="D71" s="198" t="str">
        <f>S61</f>
        <v>Lawrence Stacey (166)</v>
      </c>
      <c r="E71" s="201"/>
      <c r="F71" s="204"/>
      <c r="G71" s="201"/>
      <c r="H71" s="204"/>
      <c r="I71" s="201"/>
      <c r="J71" s="204"/>
      <c r="K71" s="201"/>
      <c r="L71" s="204"/>
      <c r="M71" s="201"/>
      <c r="N71" s="204"/>
      <c r="O71" s="183">
        <f>AD71</f>
        <v>0</v>
      </c>
      <c r="P71" s="186">
        <f>AE71</f>
        <v>0</v>
      </c>
      <c r="T71" s="172">
        <f>IF(E71&gt;F71,1,0)</f>
        <v>0</v>
      </c>
      <c r="U71" s="172">
        <f>IF(F71&gt;E71,1,0)</f>
        <v>0</v>
      </c>
      <c r="V71" s="172">
        <f>IF(G71&gt;H71,1,0)</f>
        <v>0</v>
      </c>
      <c r="W71" s="172">
        <f>IF(H71&gt;G71,1,0)</f>
        <v>0</v>
      </c>
      <c r="X71" s="172">
        <f>IF(I71&gt;J71,1,0)</f>
        <v>0</v>
      </c>
      <c r="Y71" s="172">
        <f>IF(J71&gt;I71,1,0)</f>
        <v>0</v>
      </c>
      <c r="Z71" s="172">
        <f>IF(K71&gt;L71,1,0)</f>
        <v>0</v>
      </c>
      <c r="AA71" s="172">
        <f>IF(L71&gt;K71,1,0)</f>
        <v>0</v>
      </c>
      <c r="AB71" s="172">
        <f>IF(M71&gt;N71,1,0)</f>
        <v>0</v>
      </c>
      <c r="AC71" s="172">
        <f>IF(N71&gt;M71,1,0)</f>
        <v>0</v>
      </c>
      <c r="AD71" s="172">
        <f>T71+V71+X71+Z71+AB71</f>
        <v>0</v>
      </c>
      <c r="AE71" s="172">
        <f>U71+W71+Y71+AA71+AC71</f>
        <v>0</v>
      </c>
      <c r="AF71" s="172">
        <f>IF(AD71&gt;AE71,1,0)</f>
        <v>0</v>
      </c>
      <c r="AG71" s="172">
        <f>IF(AE71&gt;AD71,1,0)</f>
        <v>0</v>
      </c>
    </row>
    <row r="72" spans="1:33" ht="12.75" customHeight="1" x14ac:dyDescent="0.2">
      <c r="A72" s="196"/>
      <c r="B72" s="199"/>
      <c r="C72" s="196"/>
      <c r="D72" s="199"/>
      <c r="E72" s="202"/>
      <c r="F72" s="205"/>
      <c r="G72" s="202"/>
      <c r="H72" s="205"/>
      <c r="I72" s="202"/>
      <c r="J72" s="205"/>
      <c r="K72" s="202"/>
      <c r="L72" s="205"/>
      <c r="M72" s="202"/>
      <c r="N72" s="205"/>
      <c r="O72" s="184"/>
      <c r="P72" s="187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</row>
    <row r="73" spans="1:33" ht="12.75" customHeight="1" x14ac:dyDescent="0.2">
      <c r="A73" s="197"/>
      <c r="B73" s="200"/>
      <c r="C73" s="197"/>
      <c r="D73" s="200"/>
      <c r="E73" s="203"/>
      <c r="F73" s="206"/>
      <c r="G73" s="203"/>
      <c r="H73" s="206"/>
      <c r="I73" s="203"/>
      <c r="J73" s="206"/>
      <c r="K73" s="203"/>
      <c r="L73" s="206"/>
      <c r="M73" s="203"/>
      <c r="N73" s="206"/>
      <c r="O73" s="185"/>
      <c r="P73" s="188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</row>
    <row r="74" spans="1:33" ht="12.75" customHeight="1" x14ac:dyDescent="0.2">
      <c r="A74" s="173" t="s">
        <v>11</v>
      </c>
      <c r="B74" s="174"/>
      <c r="C74" s="175"/>
      <c r="D74" s="173" t="s">
        <v>12</v>
      </c>
      <c r="E74" s="174"/>
      <c r="F74" s="175"/>
      <c r="G74" s="182" t="s">
        <v>35</v>
      </c>
      <c r="H74" s="174"/>
      <c r="I74" s="174"/>
      <c r="J74" s="174"/>
      <c r="K74" s="174"/>
      <c r="L74" s="174"/>
      <c r="M74" s="174"/>
      <c r="N74" s="175"/>
      <c r="O74" s="183">
        <f>AF74</f>
        <v>0</v>
      </c>
      <c r="P74" s="186">
        <f>AG74</f>
        <v>0</v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172">
        <f>SUM(AF58:AF73)</f>
        <v>0</v>
      </c>
      <c r="AG74" s="172">
        <f>SUM(AG58:AG73)</f>
        <v>0</v>
      </c>
    </row>
    <row r="75" spans="1:33" ht="12.75" customHeight="1" x14ac:dyDescent="0.2">
      <c r="A75" s="176"/>
      <c r="B75" s="177"/>
      <c r="C75" s="178"/>
      <c r="D75" s="176"/>
      <c r="E75" s="177"/>
      <c r="F75" s="178"/>
      <c r="G75" s="176"/>
      <c r="H75" s="177"/>
      <c r="I75" s="177"/>
      <c r="J75" s="177"/>
      <c r="K75" s="177"/>
      <c r="L75" s="177"/>
      <c r="M75" s="177"/>
      <c r="N75" s="178"/>
      <c r="O75" s="184"/>
      <c r="P75" s="187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172"/>
      <c r="AG75" s="172"/>
    </row>
    <row r="76" spans="1:33" ht="12.75" customHeight="1" x14ac:dyDescent="0.2">
      <c r="A76" s="176"/>
      <c r="B76" s="177"/>
      <c r="C76" s="178"/>
      <c r="D76" s="176"/>
      <c r="E76" s="177"/>
      <c r="F76" s="178"/>
      <c r="G76" s="176"/>
      <c r="H76" s="177"/>
      <c r="I76" s="177"/>
      <c r="J76" s="177"/>
      <c r="K76" s="177"/>
      <c r="L76" s="177"/>
      <c r="M76" s="177"/>
      <c r="N76" s="178"/>
      <c r="O76" s="185"/>
      <c r="P76" s="188"/>
    </row>
    <row r="77" spans="1:33" ht="12.75" customHeight="1" x14ac:dyDescent="0.2">
      <c r="A77" s="176"/>
      <c r="B77" s="177"/>
      <c r="C77" s="178"/>
      <c r="D77" s="176"/>
      <c r="E77" s="177"/>
      <c r="F77" s="178"/>
      <c r="G77" s="176"/>
      <c r="H77" s="177"/>
      <c r="I77" s="177"/>
      <c r="J77" s="177"/>
      <c r="K77" s="177"/>
      <c r="L77" s="177"/>
      <c r="M77" s="177"/>
      <c r="N77" s="178"/>
      <c r="O77" s="189"/>
      <c r="P77" s="190"/>
    </row>
    <row r="78" spans="1:33" ht="12.75" customHeight="1" x14ac:dyDescent="0.2">
      <c r="A78" s="176"/>
      <c r="B78" s="177"/>
      <c r="C78" s="178"/>
      <c r="D78" s="176"/>
      <c r="E78" s="177"/>
      <c r="F78" s="178"/>
      <c r="G78" s="176"/>
      <c r="H78" s="177"/>
      <c r="I78" s="177"/>
      <c r="J78" s="177"/>
      <c r="K78" s="177"/>
      <c r="L78" s="177"/>
      <c r="M78" s="177"/>
      <c r="N78" s="178"/>
      <c r="O78" s="191"/>
      <c r="P78" s="192"/>
    </row>
    <row r="79" spans="1:33" ht="12.75" customHeight="1" x14ac:dyDescent="0.2">
      <c r="A79" s="179"/>
      <c r="B79" s="180"/>
      <c r="C79" s="181"/>
      <c r="D79" s="179"/>
      <c r="E79" s="180"/>
      <c r="F79" s="181"/>
      <c r="G79" s="179"/>
      <c r="H79" s="180"/>
      <c r="I79" s="180"/>
      <c r="J79" s="180"/>
      <c r="K79" s="180"/>
      <c r="L79" s="180"/>
      <c r="M79" s="180"/>
      <c r="N79" s="181"/>
      <c r="O79" s="193"/>
      <c r="P79" s="194"/>
    </row>
    <row r="80" spans="1:33" ht="12.75" customHeight="1" x14ac:dyDescent="0.2">
      <c r="A80" s="163" t="s">
        <v>29</v>
      </c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5"/>
    </row>
    <row r="81" spans="1:16" ht="12.75" customHeight="1" x14ac:dyDescent="0.2">
      <c r="A81" s="166"/>
      <c r="B81" s="167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8"/>
    </row>
    <row r="82" spans="1:16" ht="12.75" customHeight="1" x14ac:dyDescent="0.2">
      <c r="A82" s="169"/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1"/>
    </row>
    <row r="83" spans="1:16" ht="12.75" customHeight="1" x14ac:dyDescent="0.2">
      <c r="A83" s="220" t="str">
        <f>A1</f>
        <v>ISLE OF MAN TABLE TENNIS ASSOCIATION</v>
      </c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2"/>
    </row>
    <row r="84" spans="1:16" ht="12.75" customHeight="1" x14ac:dyDescent="0.2">
      <c r="A84" s="223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5"/>
    </row>
    <row r="85" spans="1:16" ht="12.75" customHeight="1" x14ac:dyDescent="0.2">
      <c r="A85" s="223"/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5"/>
    </row>
    <row r="86" spans="1:16" ht="12.75" customHeight="1" x14ac:dyDescent="0.2">
      <c r="A86" s="226" t="str">
        <f>A4</f>
        <v>HOME COUNTRIES INTERNATIONAL CHAMPIONSHIP - MEN TEAM</v>
      </c>
      <c r="B86" s="227"/>
      <c r="C86" s="227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8"/>
    </row>
    <row r="87" spans="1:16" ht="12.75" customHeight="1" x14ac:dyDescent="0.2">
      <c r="A87" s="226"/>
      <c r="B87" s="227"/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8"/>
    </row>
    <row r="88" spans="1:16" ht="12.75" customHeight="1" x14ac:dyDescent="0.2">
      <c r="A88" s="229"/>
      <c r="B88" s="230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1"/>
    </row>
    <row r="89" spans="1:16" ht="12.75" customHeight="1" x14ac:dyDescent="0.2">
      <c r="A89" s="232" t="s">
        <v>27</v>
      </c>
      <c r="B89" s="233"/>
      <c r="C89" s="232" t="s">
        <v>28</v>
      </c>
      <c r="D89" s="236"/>
      <c r="E89" s="15"/>
      <c r="F89" s="15"/>
      <c r="G89" s="239" t="s">
        <v>24</v>
      </c>
      <c r="H89" s="239"/>
      <c r="I89" s="242" t="str">
        <f>I7</f>
        <v>Friday 8th November 2019</v>
      </c>
      <c r="J89" s="242"/>
      <c r="K89" s="242"/>
      <c r="L89" s="242"/>
      <c r="M89" s="242"/>
      <c r="N89" s="242"/>
      <c r="O89" s="242"/>
      <c r="P89" s="16"/>
    </row>
    <row r="90" spans="1:16" ht="12.75" customHeight="1" x14ac:dyDescent="0.2">
      <c r="A90" s="234"/>
      <c r="B90" s="235"/>
      <c r="C90" s="237"/>
      <c r="D90" s="238"/>
      <c r="E90" s="17"/>
      <c r="F90" s="17"/>
      <c r="G90" s="240"/>
      <c r="H90" s="240"/>
      <c r="I90" s="243"/>
      <c r="J90" s="243"/>
      <c r="K90" s="243"/>
      <c r="L90" s="243"/>
      <c r="M90" s="243"/>
      <c r="N90" s="243"/>
      <c r="O90" s="243"/>
      <c r="P90" s="18"/>
    </row>
    <row r="91" spans="1:16" ht="12.75" customHeight="1" x14ac:dyDescent="0.2">
      <c r="A91" s="244" t="str">
        <f>Schedule!D21</f>
        <v>ISLE OF MAN</v>
      </c>
      <c r="B91" s="245"/>
      <c r="C91" s="244" t="str">
        <f>Schedule!F21</f>
        <v>ENGLAND</v>
      </c>
      <c r="D91" s="250"/>
      <c r="E91" s="17"/>
      <c r="F91" s="17"/>
      <c r="G91" s="240" t="s">
        <v>25</v>
      </c>
      <c r="H91" s="240"/>
      <c r="I91" s="243">
        <f>Schedule!A21</f>
        <v>6</v>
      </c>
      <c r="J91" s="243"/>
      <c r="K91" s="243"/>
      <c r="L91" s="243"/>
      <c r="M91" s="243"/>
      <c r="N91" s="243"/>
      <c r="O91" s="243"/>
      <c r="P91" s="18"/>
    </row>
    <row r="92" spans="1:16" ht="12.75" customHeight="1" x14ac:dyDescent="0.2">
      <c r="A92" s="246"/>
      <c r="B92" s="247"/>
      <c r="C92" s="251"/>
      <c r="D92" s="252"/>
      <c r="E92" s="17"/>
      <c r="F92" s="17"/>
      <c r="G92" s="240"/>
      <c r="H92" s="240"/>
      <c r="I92" s="243"/>
      <c r="J92" s="243"/>
      <c r="K92" s="243"/>
      <c r="L92" s="243"/>
      <c r="M92" s="243"/>
      <c r="N92" s="243"/>
      <c r="O92" s="243"/>
      <c r="P92" s="18"/>
    </row>
    <row r="93" spans="1:16" ht="12.75" customHeight="1" x14ac:dyDescent="0.2">
      <c r="A93" s="246"/>
      <c r="B93" s="247"/>
      <c r="C93" s="251"/>
      <c r="D93" s="252"/>
      <c r="E93" s="17"/>
      <c r="F93" s="17"/>
      <c r="G93" s="240" t="s">
        <v>26</v>
      </c>
      <c r="H93" s="240"/>
      <c r="I93" s="255">
        <f>I11</f>
        <v>0.72916666666666663</v>
      </c>
      <c r="J93" s="255"/>
      <c r="K93" s="255"/>
      <c r="L93" s="255"/>
      <c r="M93" s="255"/>
      <c r="N93" s="255"/>
      <c r="O93" s="255"/>
      <c r="P93" s="18"/>
    </row>
    <row r="94" spans="1:16" ht="12.75" customHeight="1" x14ac:dyDescent="0.2">
      <c r="A94" s="246"/>
      <c r="B94" s="247"/>
      <c r="C94" s="251"/>
      <c r="D94" s="252"/>
      <c r="E94" s="17"/>
      <c r="F94" s="17"/>
      <c r="G94" s="240"/>
      <c r="H94" s="240"/>
      <c r="I94" s="255"/>
      <c r="J94" s="255"/>
      <c r="K94" s="255"/>
      <c r="L94" s="255"/>
      <c r="M94" s="255"/>
      <c r="N94" s="255"/>
      <c r="O94" s="255"/>
      <c r="P94" s="18"/>
    </row>
    <row r="95" spans="1:16" ht="12.75" customHeight="1" x14ac:dyDescent="0.2">
      <c r="A95" s="246"/>
      <c r="B95" s="247"/>
      <c r="C95" s="251"/>
      <c r="D95" s="252"/>
      <c r="E95" s="17"/>
      <c r="F95" s="17"/>
      <c r="G95" s="256" t="s">
        <v>30</v>
      </c>
      <c r="H95" s="256"/>
      <c r="I95" s="243" t="str">
        <f>I13</f>
        <v>Session 3</v>
      </c>
      <c r="J95" s="243"/>
      <c r="K95" s="243"/>
      <c r="L95" s="243"/>
      <c r="M95" s="243"/>
      <c r="N95" s="243"/>
      <c r="O95" s="243"/>
      <c r="P95" s="18"/>
    </row>
    <row r="96" spans="1:16" ht="12.75" customHeight="1" x14ac:dyDescent="0.2">
      <c r="A96" s="248"/>
      <c r="B96" s="249"/>
      <c r="C96" s="253"/>
      <c r="D96" s="254"/>
      <c r="E96" s="17"/>
      <c r="F96" s="17"/>
      <c r="G96" s="257"/>
      <c r="H96" s="257"/>
      <c r="I96" s="257"/>
      <c r="J96" s="257"/>
      <c r="K96" s="257"/>
      <c r="L96" s="257"/>
      <c r="M96" s="257"/>
      <c r="N96" s="257"/>
      <c r="O96" s="257"/>
      <c r="P96" s="18"/>
    </row>
    <row r="97" spans="1:33" ht="12.75" customHeight="1" x14ac:dyDescent="0.2">
      <c r="A97" s="215" t="s">
        <v>14</v>
      </c>
      <c r="B97" s="216"/>
      <c r="C97" s="215" t="s">
        <v>13</v>
      </c>
      <c r="D97" s="216"/>
      <c r="E97" s="219" t="s">
        <v>0</v>
      </c>
      <c r="F97" s="216"/>
      <c r="G97" s="219" t="s">
        <v>1</v>
      </c>
      <c r="H97" s="216"/>
      <c r="I97" s="219" t="s">
        <v>2</v>
      </c>
      <c r="J97" s="216"/>
      <c r="K97" s="219" t="s">
        <v>3</v>
      </c>
      <c r="L97" s="216"/>
      <c r="M97" s="219" t="s">
        <v>4</v>
      </c>
      <c r="N97" s="216"/>
      <c r="O97" s="219" t="s">
        <v>5</v>
      </c>
      <c r="P97" s="216"/>
      <c r="T97" s="172">
        <v>1</v>
      </c>
      <c r="U97" s="172"/>
      <c r="V97" s="172">
        <v>2</v>
      </c>
      <c r="W97" s="172"/>
      <c r="X97" s="172">
        <v>3</v>
      </c>
      <c r="Y97" s="172"/>
      <c r="Z97" s="172">
        <v>4</v>
      </c>
      <c r="AA97" s="172"/>
      <c r="AB97" s="172">
        <v>5</v>
      </c>
      <c r="AC97" s="172"/>
      <c r="AD97" s="212" t="s">
        <v>53</v>
      </c>
      <c r="AE97" s="172"/>
      <c r="AF97" s="213" t="s">
        <v>52</v>
      </c>
      <c r="AG97" s="214"/>
    </row>
    <row r="98" spans="1:33" ht="12.75" customHeight="1" x14ac:dyDescent="0.2">
      <c r="A98" s="217"/>
      <c r="B98" s="218"/>
      <c r="C98" s="217"/>
      <c r="D98" s="218"/>
      <c r="E98" s="217"/>
      <c r="F98" s="218"/>
      <c r="G98" s="217"/>
      <c r="H98" s="218"/>
      <c r="I98" s="217"/>
      <c r="J98" s="218"/>
      <c r="K98" s="217"/>
      <c r="L98" s="218"/>
      <c r="M98" s="217"/>
      <c r="N98" s="218"/>
      <c r="O98" s="217"/>
      <c r="P98" s="218"/>
      <c r="T98" s="48" t="s">
        <v>20</v>
      </c>
      <c r="U98" s="48" t="s">
        <v>7</v>
      </c>
      <c r="V98" s="48" t="s">
        <v>20</v>
      </c>
      <c r="W98" s="48" t="s">
        <v>7</v>
      </c>
      <c r="X98" s="48" t="s">
        <v>20</v>
      </c>
      <c r="Y98" s="48" t="s">
        <v>7</v>
      </c>
      <c r="Z98" s="48" t="s">
        <v>20</v>
      </c>
      <c r="AA98" s="48" t="s">
        <v>7</v>
      </c>
      <c r="AB98" s="48" t="s">
        <v>20</v>
      </c>
      <c r="AC98" s="48" t="s">
        <v>7</v>
      </c>
      <c r="AD98" s="48" t="s">
        <v>20</v>
      </c>
      <c r="AE98" s="48" t="s">
        <v>7</v>
      </c>
      <c r="AF98" s="48" t="s">
        <v>20</v>
      </c>
      <c r="AG98" s="48" t="s">
        <v>7</v>
      </c>
    </row>
    <row r="99" spans="1:33" ht="12.75" customHeight="1" x14ac:dyDescent="0.2">
      <c r="A99" s="195" t="s">
        <v>7</v>
      </c>
      <c r="B99" s="198" t="str">
        <f>S99</f>
        <v>Sam Bailey (101)</v>
      </c>
      <c r="C99" s="195" t="s">
        <v>9</v>
      </c>
      <c r="D99" s="198" t="str">
        <f>S102</f>
        <v>Erthan Walsh (114)</v>
      </c>
      <c r="E99" s="201"/>
      <c r="F99" s="204"/>
      <c r="G99" s="201"/>
      <c r="H99" s="204"/>
      <c r="I99" s="201"/>
      <c r="J99" s="204"/>
      <c r="K99" s="201"/>
      <c r="L99" s="204"/>
      <c r="M99" s="201"/>
      <c r="N99" s="204"/>
      <c r="O99" s="183">
        <f>AD99</f>
        <v>0</v>
      </c>
      <c r="P99" s="186">
        <f>AE99</f>
        <v>0</v>
      </c>
      <c r="Q99" s="21" t="s">
        <v>7</v>
      </c>
      <c r="R99" s="22" t="str">
        <f>VLOOKUP(A91,teamdata,2)</f>
        <v>IOMSM1</v>
      </c>
      <c r="S99" s="19" t="str">
        <f>VLOOKUP(R99,players,4)</f>
        <v>Sam Bailey (101)</v>
      </c>
      <c r="T99" s="172">
        <f>IF(E99&gt;F99,1,0)</f>
        <v>0</v>
      </c>
      <c r="U99" s="172">
        <f>IF(F99&gt;E99,1,0)</f>
        <v>0</v>
      </c>
      <c r="V99" s="172">
        <f>IF(G99&gt;H99,1,0)</f>
        <v>0</v>
      </c>
      <c r="W99" s="172">
        <f>IF(H99&gt;G99,1,0)</f>
        <v>0</v>
      </c>
      <c r="X99" s="172">
        <f>IF(I99&gt;J99,1,0)</f>
        <v>0</v>
      </c>
      <c r="Y99" s="172">
        <f>IF(J99&gt;I99,1,0)</f>
        <v>0</v>
      </c>
      <c r="Z99" s="172">
        <f>IF(K99&gt;L99,1,0)</f>
        <v>0</v>
      </c>
      <c r="AA99" s="172">
        <f>IF(L99&gt;K99,1,0)</f>
        <v>0</v>
      </c>
      <c r="AB99" s="172">
        <f>IF(M99&gt;N99,1,0)</f>
        <v>0</v>
      </c>
      <c r="AC99" s="172">
        <f>IF(N99&gt;M99,1,0)</f>
        <v>0</v>
      </c>
      <c r="AD99" s="172">
        <f>T99+V99+X99+Z99+AB99</f>
        <v>0</v>
      </c>
      <c r="AE99" s="172">
        <f>U99+W99+Y99+AA99+AC99</f>
        <v>0</v>
      </c>
      <c r="AF99" s="172">
        <f>IF(AD99&gt;AE99,1,0)</f>
        <v>0</v>
      </c>
      <c r="AG99" s="172">
        <f>IF(AE99&gt;AD99,1,0)</f>
        <v>0</v>
      </c>
    </row>
    <row r="100" spans="1:33" ht="12.75" customHeight="1" x14ac:dyDescent="0.2">
      <c r="A100" s="196"/>
      <c r="B100" s="199"/>
      <c r="C100" s="196"/>
      <c r="D100" s="199"/>
      <c r="E100" s="202"/>
      <c r="F100" s="205"/>
      <c r="G100" s="202"/>
      <c r="H100" s="205"/>
      <c r="I100" s="202"/>
      <c r="J100" s="205"/>
      <c r="K100" s="202"/>
      <c r="L100" s="205"/>
      <c r="M100" s="202"/>
      <c r="N100" s="205"/>
      <c r="O100" s="184"/>
      <c r="P100" s="187"/>
      <c r="Q100" s="21" t="s">
        <v>8</v>
      </c>
      <c r="R100" s="22" t="str">
        <f>VLOOKUP(A91,teamdata,3)</f>
        <v>IOMSM2</v>
      </c>
      <c r="S100" s="19" t="str">
        <f>VLOOKUP(R100,players,4)</f>
        <v>Sean Drewry (102)</v>
      </c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172"/>
    </row>
    <row r="101" spans="1:33" ht="12.75" customHeight="1" x14ac:dyDescent="0.2">
      <c r="A101" s="197"/>
      <c r="B101" s="200"/>
      <c r="C101" s="197"/>
      <c r="D101" s="200"/>
      <c r="E101" s="203"/>
      <c r="F101" s="206"/>
      <c r="G101" s="203"/>
      <c r="H101" s="206"/>
      <c r="I101" s="203"/>
      <c r="J101" s="206"/>
      <c r="K101" s="203"/>
      <c r="L101" s="206"/>
      <c r="M101" s="203"/>
      <c r="N101" s="206"/>
      <c r="O101" s="185"/>
      <c r="P101" s="188"/>
      <c r="Q101" s="23"/>
      <c r="R101" s="22"/>
      <c r="S101" s="19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</row>
    <row r="102" spans="1:33" ht="12.75" customHeight="1" x14ac:dyDescent="0.2">
      <c r="A102" s="195" t="s">
        <v>8</v>
      </c>
      <c r="B102" s="198" t="str">
        <f>S100</f>
        <v>Sean Drewry (102)</v>
      </c>
      <c r="C102" s="195" t="s">
        <v>6</v>
      </c>
      <c r="D102" s="198" t="str">
        <f>S103</f>
        <v>Shayan Siraj (113)</v>
      </c>
      <c r="E102" s="201"/>
      <c r="F102" s="204"/>
      <c r="G102" s="201"/>
      <c r="H102" s="204"/>
      <c r="I102" s="201"/>
      <c r="J102" s="204"/>
      <c r="K102" s="201"/>
      <c r="L102" s="204"/>
      <c r="M102" s="201"/>
      <c r="N102" s="204"/>
      <c r="O102" s="183">
        <f>AD102</f>
        <v>0</v>
      </c>
      <c r="P102" s="186">
        <f>AE102</f>
        <v>0</v>
      </c>
      <c r="Q102" s="24" t="s">
        <v>9</v>
      </c>
      <c r="R102" s="22" t="str">
        <f>VLOOKUP(C91,teamdata,3)</f>
        <v>ENGSM2</v>
      </c>
      <c r="S102" s="19" t="str">
        <f>VLOOKUP(R102,players,4)</f>
        <v>Erthan Walsh (114)</v>
      </c>
      <c r="T102" s="172">
        <f>IF(E102&gt;F102,1,0)</f>
        <v>0</v>
      </c>
      <c r="U102" s="172">
        <f>IF(F102&gt;E102,1,0)</f>
        <v>0</v>
      </c>
      <c r="V102" s="172">
        <f>IF(G102&gt;H102,1,0)</f>
        <v>0</v>
      </c>
      <c r="W102" s="172">
        <f>IF(H102&gt;G102,1,0)</f>
        <v>0</v>
      </c>
      <c r="X102" s="172">
        <f>IF(I102&gt;J102,1,0)</f>
        <v>0</v>
      </c>
      <c r="Y102" s="172">
        <f>IF(J102&gt;I102,1,0)</f>
        <v>0</v>
      </c>
      <c r="Z102" s="172">
        <f>IF(K102&gt;L102,1,0)</f>
        <v>0</v>
      </c>
      <c r="AA102" s="172">
        <f>IF(L102&gt;K102,1,0)</f>
        <v>0</v>
      </c>
      <c r="AB102" s="172">
        <f>IF(M102&gt;N102,1,0)</f>
        <v>0</v>
      </c>
      <c r="AC102" s="172">
        <f>IF(N102&gt;M102,1,0)</f>
        <v>0</v>
      </c>
      <c r="AD102" s="172">
        <f>T102+V102+X102+Z102+AB102</f>
        <v>0</v>
      </c>
      <c r="AE102" s="172">
        <f>U102+W102+Y102+AA102+AC102</f>
        <v>0</v>
      </c>
      <c r="AF102" s="172">
        <f>IF(AD102&gt;AE102,1,0)</f>
        <v>0</v>
      </c>
      <c r="AG102" s="172">
        <f>IF(AE102&gt;AD102,1,0)</f>
        <v>0</v>
      </c>
    </row>
    <row r="103" spans="1:33" ht="12.75" customHeight="1" x14ac:dyDescent="0.2">
      <c r="A103" s="196"/>
      <c r="B103" s="199"/>
      <c r="C103" s="196"/>
      <c r="D103" s="199"/>
      <c r="E103" s="202"/>
      <c r="F103" s="205"/>
      <c r="G103" s="202"/>
      <c r="H103" s="205"/>
      <c r="I103" s="202"/>
      <c r="J103" s="205"/>
      <c r="K103" s="202"/>
      <c r="L103" s="205"/>
      <c r="M103" s="202"/>
      <c r="N103" s="205"/>
      <c r="O103" s="184"/>
      <c r="P103" s="187"/>
      <c r="Q103" s="21" t="s">
        <v>6</v>
      </c>
      <c r="R103" s="22" t="str">
        <f>VLOOKUP(C91,teamdata,2)</f>
        <v>ENGSM1</v>
      </c>
      <c r="S103" s="19" t="str">
        <f>VLOOKUP(R103,players,4)</f>
        <v>Shayan Siraj (113)</v>
      </c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  <c r="AG103" s="172"/>
    </row>
    <row r="104" spans="1:33" ht="12.75" customHeight="1" x14ac:dyDescent="0.2">
      <c r="A104" s="197"/>
      <c r="B104" s="200"/>
      <c r="C104" s="197"/>
      <c r="D104" s="200"/>
      <c r="E104" s="203"/>
      <c r="F104" s="206"/>
      <c r="G104" s="203"/>
      <c r="H104" s="206"/>
      <c r="I104" s="203"/>
      <c r="J104" s="206"/>
      <c r="K104" s="203"/>
      <c r="L104" s="206"/>
      <c r="M104" s="203"/>
      <c r="N104" s="206"/>
      <c r="O104" s="185"/>
      <c r="P104" s="188"/>
      <c r="S104" s="19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</row>
    <row r="105" spans="1:33" ht="12.75" customHeight="1" x14ac:dyDescent="0.2">
      <c r="A105" s="207" t="s">
        <v>10</v>
      </c>
      <c r="B105" s="198" t="str">
        <f>S105</f>
        <v>Sam Bailey (101)</v>
      </c>
      <c r="C105" s="211" t="s">
        <v>10</v>
      </c>
      <c r="D105" s="198" t="str">
        <f>S107</f>
        <v>Shayan Siraj (113)</v>
      </c>
      <c r="E105" s="201"/>
      <c r="F105" s="204"/>
      <c r="G105" s="201"/>
      <c r="H105" s="204"/>
      <c r="I105" s="201"/>
      <c r="J105" s="204"/>
      <c r="K105" s="201"/>
      <c r="L105" s="204"/>
      <c r="M105" s="201"/>
      <c r="N105" s="204"/>
      <c r="O105" s="183">
        <f>AD105</f>
        <v>0</v>
      </c>
      <c r="P105" s="186">
        <f>AE105</f>
        <v>0</v>
      </c>
      <c r="Q105" s="21" t="s">
        <v>7</v>
      </c>
      <c r="R105" s="22" t="str">
        <f>R99</f>
        <v>IOMSM1</v>
      </c>
      <c r="S105" s="19" t="str">
        <f>VLOOKUP(R105,players,4)</f>
        <v>Sam Bailey (101)</v>
      </c>
      <c r="T105" s="172">
        <f>IF(E105&gt;F105,1,0)</f>
        <v>0</v>
      </c>
      <c r="U105" s="172">
        <f>IF(F105&gt;E105,1,0)</f>
        <v>0</v>
      </c>
      <c r="V105" s="172">
        <f>IF(G105&gt;H105,1,0)</f>
        <v>0</v>
      </c>
      <c r="W105" s="172">
        <f>IF(H105&gt;G105,1,0)</f>
        <v>0</v>
      </c>
      <c r="X105" s="172">
        <f>IF(I105&gt;J105,1,0)</f>
        <v>0</v>
      </c>
      <c r="Y105" s="172">
        <f>IF(J105&gt;I105,1,0)</f>
        <v>0</v>
      </c>
      <c r="Z105" s="172">
        <f>IF(K105&gt;L105,1,0)</f>
        <v>0</v>
      </c>
      <c r="AA105" s="172">
        <f>IF(L105&gt;K105,1,0)</f>
        <v>0</v>
      </c>
      <c r="AB105" s="172">
        <f>IF(M105&gt;N105,1,0)</f>
        <v>0</v>
      </c>
      <c r="AC105" s="172">
        <f>IF(N105&gt;M105,1,0)</f>
        <v>0</v>
      </c>
      <c r="AD105" s="172">
        <f>T105+V105+X105+Z105+AB105</f>
        <v>0</v>
      </c>
      <c r="AE105" s="172">
        <f>U105+W105+Y105+AA105+AC105</f>
        <v>0</v>
      </c>
      <c r="AF105" s="172">
        <f>IF(AD105&gt;AE105,1,0)</f>
        <v>0</v>
      </c>
      <c r="AG105" s="172">
        <f>IF(AE105&gt;AD105,1,0)</f>
        <v>0</v>
      </c>
    </row>
    <row r="106" spans="1:33" ht="12.75" customHeight="1" x14ac:dyDescent="0.2">
      <c r="A106" s="208"/>
      <c r="B106" s="199"/>
      <c r="C106" s="209"/>
      <c r="D106" s="199"/>
      <c r="E106" s="202"/>
      <c r="F106" s="205"/>
      <c r="G106" s="202"/>
      <c r="H106" s="205"/>
      <c r="I106" s="202"/>
      <c r="J106" s="205"/>
      <c r="K106" s="202"/>
      <c r="L106" s="205"/>
      <c r="M106" s="202"/>
      <c r="N106" s="205"/>
      <c r="O106" s="184"/>
      <c r="P106" s="187"/>
      <c r="Q106" s="21" t="s">
        <v>8</v>
      </c>
      <c r="R106" s="22" t="str">
        <f>R100</f>
        <v>IOMSM2</v>
      </c>
      <c r="S106" s="19" t="str">
        <f>VLOOKUP(R106,players,4)</f>
        <v>Sean Drewry (102)</v>
      </c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2"/>
      <c r="AG106" s="172"/>
    </row>
    <row r="107" spans="1:33" ht="12.75" customHeight="1" x14ac:dyDescent="0.2">
      <c r="A107" s="209"/>
      <c r="B107" s="199" t="str">
        <f>S106</f>
        <v>Sean Drewry (102)</v>
      </c>
      <c r="C107" s="209"/>
      <c r="D107" s="199" t="str">
        <f>S108</f>
        <v>Erthan Walsh (114)</v>
      </c>
      <c r="E107" s="202"/>
      <c r="F107" s="205"/>
      <c r="G107" s="202"/>
      <c r="H107" s="205"/>
      <c r="I107" s="202"/>
      <c r="J107" s="205"/>
      <c r="K107" s="202"/>
      <c r="L107" s="205"/>
      <c r="M107" s="202"/>
      <c r="N107" s="205"/>
      <c r="O107" s="184"/>
      <c r="P107" s="187"/>
      <c r="Q107" s="21" t="s">
        <v>9</v>
      </c>
      <c r="R107" s="22" t="str">
        <f>R103</f>
        <v>ENGSM1</v>
      </c>
      <c r="S107" s="19" t="str">
        <f>VLOOKUP(R107,players,4)</f>
        <v>Shayan Siraj (113)</v>
      </c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  <c r="AG107" s="172"/>
    </row>
    <row r="108" spans="1:33" ht="12.75" customHeight="1" x14ac:dyDescent="0.2">
      <c r="A108" s="210"/>
      <c r="B108" s="200"/>
      <c r="C108" s="210"/>
      <c r="D108" s="200"/>
      <c r="E108" s="203"/>
      <c r="F108" s="206"/>
      <c r="G108" s="203"/>
      <c r="H108" s="206"/>
      <c r="I108" s="203"/>
      <c r="J108" s="206"/>
      <c r="K108" s="203"/>
      <c r="L108" s="206"/>
      <c r="M108" s="203"/>
      <c r="N108" s="206"/>
      <c r="O108" s="185"/>
      <c r="P108" s="188"/>
      <c r="Q108" s="21" t="s">
        <v>6</v>
      </c>
      <c r="R108" s="22" t="str">
        <f>R102</f>
        <v>ENGSM2</v>
      </c>
      <c r="S108" s="19" t="str">
        <f>VLOOKUP(R108,players,4)</f>
        <v>Erthan Walsh (114)</v>
      </c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  <c r="AG108" s="172"/>
    </row>
    <row r="109" spans="1:33" ht="12.75" customHeight="1" x14ac:dyDescent="0.2">
      <c r="A109" s="195" t="s">
        <v>7</v>
      </c>
      <c r="B109" s="198" t="str">
        <f>B99</f>
        <v>Sam Bailey (101)</v>
      </c>
      <c r="C109" s="195" t="s">
        <v>6</v>
      </c>
      <c r="D109" s="198" t="str">
        <f>S103</f>
        <v>Shayan Siraj (113)</v>
      </c>
      <c r="E109" s="201"/>
      <c r="F109" s="204"/>
      <c r="G109" s="201"/>
      <c r="H109" s="204"/>
      <c r="I109" s="201"/>
      <c r="J109" s="204"/>
      <c r="K109" s="201"/>
      <c r="L109" s="204"/>
      <c r="M109" s="201"/>
      <c r="N109" s="204"/>
      <c r="O109" s="183">
        <f>AD109</f>
        <v>0</v>
      </c>
      <c r="P109" s="186">
        <f>AE109</f>
        <v>0</v>
      </c>
      <c r="T109" s="172">
        <f>IF(E109&gt;F109,1,0)</f>
        <v>0</v>
      </c>
      <c r="U109" s="172">
        <f>IF(F109&gt;E109,1,0)</f>
        <v>0</v>
      </c>
      <c r="V109" s="172">
        <f>IF(G109&gt;H109,1,0)</f>
        <v>0</v>
      </c>
      <c r="W109" s="172">
        <f>IF(H109&gt;G109,1,0)</f>
        <v>0</v>
      </c>
      <c r="X109" s="172">
        <f>IF(I109&gt;J109,1,0)</f>
        <v>0</v>
      </c>
      <c r="Y109" s="172">
        <f>IF(J109&gt;I109,1,0)</f>
        <v>0</v>
      </c>
      <c r="Z109" s="172">
        <f>IF(K109&gt;L109,1,0)</f>
        <v>0</v>
      </c>
      <c r="AA109" s="172">
        <f>IF(L109&gt;K109,1,0)</f>
        <v>0</v>
      </c>
      <c r="AB109" s="172">
        <f>IF(M109&gt;N109,1,0)</f>
        <v>0</v>
      </c>
      <c r="AC109" s="172">
        <f>IF(N109&gt;M109,1,0)</f>
        <v>0</v>
      </c>
      <c r="AD109" s="172">
        <f>T109+V109+X109+Z109+AB109</f>
        <v>0</v>
      </c>
      <c r="AE109" s="172">
        <f>U109+W109+Y109+AA109+AC109</f>
        <v>0</v>
      </c>
      <c r="AF109" s="172">
        <f>IF(AD109&gt;AE109,1,0)</f>
        <v>0</v>
      </c>
      <c r="AG109" s="172">
        <f>IF(AE109&gt;AD109,1,0)</f>
        <v>0</v>
      </c>
    </row>
    <row r="110" spans="1:33" ht="12.75" customHeight="1" x14ac:dyDescent="0.2">
      <c r="A110" s="196"/>
      <c r="B110" s="199"/>
      <c r="C110" s="196"/>
      <c r="D110" s="199"/>
      <c r="E110" s="202"/>
      <c r="F110" s="205"/>
      <c r="G110" s="202"/>
      <c r="H110" s="205"/>
      <c r="I110" s="202"/>
      <c r="J110" s="205"/>
      <c r="K110" s="202"/>
      <c r="L110" s="205"/>
      <c r="M110" s="202"/>
      <c r="N110" s="205"/>
      <c r="O110" s="184"/>
      <c r="P110" s="187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172"/>
      <c r="AG110" s="172"/>
    </row>
    <row r="111" spans="1:33" ht="12.75" customHeight="1" x14ac:dyDescent="0.2">
      <c r="A111" s="197"/>
      <c r="B111" s="200"/>
      <c r="C111" s="197"/>
      <c r="D111" s="200"/>
      <c r="E111" s="203"/>
      <c r="F111" s="206"/>
      <c r="G111" s="203"/>
      <c r="H111" s="206"/>
      <c r="I111" s="203"/>
      <c r="J111" s="206"/>
      <c r="K111" s="203"/>
      <c r="L111" s="206"/>
      <c r="M111" s="203"/>
      <c r="N111" s="206"/>
      <c r="O111" s="185"/>
      <c r="P111" s="188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2"/>
      <c r="AG111" s="172"/>
    </row>
    <row r="112" spans="1:33" ht="12.75" customHeight="1" x14ac:dyDescent="0.2">
      <c r="A112" s="195" t="s">
        <v>8</v>
      </c>
      <c r="B112" s="198" t="str">
        <f>B102</f>
        <v>Sean Drewry (102)</v>
      </c>
      <c r="C112" s="195" t="s">
        <v>9</v>
      </c>
      <c r="D112" s="198" t="str">
        <f>S102</f>
        <v>Erthan Walsh (114)</v>
      </c>
      <c r="E112" s="201"/>
      <c r="F112" s="204"/>
      <c r="G112" s="201"/>
      <c r="H112" s="204"/>
      <c r="I112" s="201"/>
      <c r="J112" s="204"/>
      <c r="K112" s="201"/>
      <c r="L112" s="204"/>
      <c r="M112" s="201"/>
      <c r="N112" s="204"/>
      <c r="O112" s="183">
        <f>AD112</f>
        <v>0</v>
      </c>
      <c r="P112" s="186">
        <f>AE112</f>
        <v>0</v>
      </c>
      <c r="T112" s="172">
        <f>IF(E112&gt;F112,1,0)</f>
        <v>0</v>
      </c>
      <c r="U112" s="172">
        <f>IF(F112&gt;E112,1,0)</f>
        <v>0</v>
      </c>
      <c r="V112" s="172">
        <f>IF(G112&gt;H112,1,0)</f>
        <v>0</v>
      </c>
      <c r="W112" s="172">
        <f>IF(H112&gt;G112,1,0)</f>
        <v>0</v>
      </c>
      <c r="X112" s="172">
        <f>IF(I112&gt;J112,1,0)</f>
        <v>0</v>
      </c>
      <c r="Y112" s="172">
        <f>IF(J112&gt;I112,1,0)</f>
        <v>0</v>
      </c>
      <c r="Z112" s="172">
        <f>IF(K112&gt;L112,1,0)</f>
        <v>0</v>
      </c>
      <c r="AA112" s="172">
        <f>IF(L112&gt;K112,1,0)</f>
        <v>0</v>
      </c>
      <c r="AB112" s="172">
        <f>IF(M112&gt;N112,1,0)</f>
        <v>0</v>
      </c>
      <c r="AC112" s="172">
        <f>IF(N112&gt;M112,1,0)</f>
        <v>0</v>
      </c>
      <c r="AD112" s="172">
        <f>T112+V112+X112+Z112+AB112</f>
        <v>0</v>
      </c>
      <c r="AE112" s="172">
        <f>U112+W112+Y112+AA112+AC112</f>
        <v>0</v>
      </c>
      <c r="AF112" s="172">
        <f>IF(AD112&gt;AE112,1,0)</f>
        <v>0</v>
      </c>
      <c r="AG112" s="172">
        <f>IF(AE112&gt;AD112,1,0)</f>
        <v>0</v>
      </c>
    </row>
    <row r="113" spans="1:33" ht="12.75" customHeight="1" x14ac:dyDescent="0.2">
      <c r="A113" s="196"/>
      <c r="B113" s="199"/>
      <c r="C113" s="196"/>
      <c r="D113" s="199"/>
      <c r="E113" s="202"/>
      <c r="F113" s="205"/>
      <c r="G113" s="202"/>
      <c r="H113" s="205"/>
      <c r="I113" s="202"/>
      <c r="J113" s="205"/>
      <c r="K113" s="202"/>
      <c r="L113" s="205"/>
      <c r="M113" s="202"/>
      <c r="N113" s="205"/>
      <c r="O113" s="184"/>
      <c r="P113" s="187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</row>
    <row r="114" spans="1:33" ht="12.75" customHeight="1" x14ac:dyDescent="0.2">
      <c r="A114" s="197"/>
      <c r="B114" s="200"/>
      <c r="C114" s="197"/>
      <c r="D114" s="200"/>
      <c r="E114" s="203"/>
      <c r="F114" s="206"/>
      <c r="G114" s="203"/>
      <c r="H114" s="206"/>
      <c r="I114" s="203"/>
      <c r="J114" s="206"/>
      <c r="K114" s="203"/>
      <c r="L114" s="206"/>
      <c r="M114" s="203"/>
      <c r="N114" s="206"/>
      <c r="O114" s="185"/>
      <c r="P114" s="188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</row>
    <row r="115" spans="1:33" ht="12.75" customHeight="1" x14ac:dyDescent="0.2">
      <c r="A115" s="173" t="s">
        <v>11</v>
      </c>
      <c r="B115" s="174"/>
      <c r="C115" s="175"/>
      <c r="D115" s="173" t="s">
        <v>12</v>
      </c>
      <c r="E115" s="174"/>
      <c r="F115" s="175"/>
      <c r="G115" s="182" t="s">
        <v>35</v>
      </c>
      <c r="H115" s="174"/>
      <c r="I115" s="174"/>
      <c r="J115" s="174"/>
      <c r="K115" s="174"/>
      <c r="L115" s="174"/>
      <c r="M115" s="174"/>
      <c r="N115" s="175"/>
      <c r="O115" s="183">
        <f>AF115</f>
        <v>0</v>
      </c>
      <c r="P115" s="186">
        <f>AG115</f>
        <v>0</v>
      </c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172">
        <f>SUM(AF99:AF114)</f>
        <v>0</v>
      </c>
      <c r="AG115" s="172">
        <f>SUM(AG99:AG114)</f>
        <v>0</v>
      </c>
    </row>
    <row r="116" spans="1:33" ht="12.75" customHeight="1" x14ac:dyDescent="0.2">
      <c r="A116" s="176"/>
      <c r="B116" s="177"/>
      <c r="C116" s="178"/>
      <c r="D116" s="176"/>
      <c r="E116" s="177"/>
      <c r="F116" s="178"/>
      <c r="G116" s="176"/>
      <c r="H116" s="177"/>
      <c r="I116" s="177"/>
      <c r="J116" s="177"/>
      <c r="K116" s="177"/>
      <c r="L116" s="177"/>
      <c r="M116" s="177"/>
      <c r="N116" s="178"/>
      <c r="O116" s="184"/>
      <c r="P116" s="187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172"/>
      <c r="AG116" s="172"/>
    </row>
    <row r="117" spans="1:33" ht="12.75" customHeight="1" x14ac:dyDescent="0.2">
      <c r="A117" s="176"/>
      <c r="B117" s="177"/>
      <c r="C117" s="178"/>
      <c r="D117" s="176"/>
      <c r="E117" s="177"/>
      <c r="F117" s="178"/>
      <c r="G117" s="176"/>
      <c r="H117" s="177"/>
      <c r="I117" s="177"/>
      <c r="J117" s="177"/>
      <c r="K117" s="177"/>
      <c r="L117" s="177"/>
      <c r="M117" s="177"/>
      <c r="N117" s="178"/>
      <c r="O117" s="185"/>
      <c r="P117" s="188"/>
    </row>
    <row r="118" spans="1:33" ht="12.75" customHeight="1" x14ac:dyDescent="0.2">
      <c r="A118" s="176"/>
      <c r="B118" s="177"/>
      <c r="C118" s="178"/>
      <c r="D118" s="176"/>
      <c r="E118" s="177"/>
      <c r="F118" s="178"/>
      <c r="G118" s="176"/>
      <c r="H118" s="177"/>
      <c r="I118" s="177"/>
      <c r="J118" s="177"/>
      <c r="K118" s="177"/>
      <c r="L118" s="177"/>
      <c r="M118" s="177"/>
      <c r="N118" s="178"/>
      <c r="O118" s="189"/>
      <c r="P118" s="190"/>
    </row>
    <row r="119" spans="1:33" ht="12.75" customHeight="1" x14ac:dyDescent="0.2">
      <c r="A119" s="176"/>
      <c r="B119" s="177"/>
      <c r="C119" s="178"/>
      <c r="D119" s="176"/>
      <c r="E119" s="177"/>
      <c r="F119" s="178"/>
      <c r="G119" s="176"/>
      <c r="H119" s="177"/>
      <c r="I119" s="177"/>
      <c r="J119" s="177"/>
      <c r="K119" s="177"/>
      <c r="L119" s="177"/>
      <c r="M119" s="177"/>
      <c r="N119" s="178"/>
      <c r="O119" s="191"/>
      <c r="P119" s="192"/>
    </row>
    <row r="120" spans="1:33" ht="12.75" customHeight="1" x14ac:dyDescent="0.2">
      <c r="A120" s="179"/>
      <c r="B120" s="180"/>
      <c r="C120" s="181"/>
      <c r="D120" s="179"/>
      <c r="E120" s="180"/>
      <c r="F120" s="181"/>
      <c r="G120" s="179"/>
      <c r="H120" s="180"/>
      <c r="I120" s="180"/>
      <c r="J120" s="180"/>
      <c r="K120" s="180"/>
      <c r="L120" s="180"/>
      <c r="M120" s="180"/>
      <c r="N120" s="181"/>
      <c r="O120" s="193"/>
      <c r="P120" s="194"/>
    </row>
    <row r="121" spans="1:33" ht="12.75" customHeight="1" x14ac:dyDescent="0.2">
      <c r="A121" s="163" t="s">
        <v>29</v>
      </c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5"/>
    </row>
    <row r="122" spans="1:33" ht="12.75" customHeight="1" x14ac:dyDescent="0.2">
      <c r="A122" s="166"/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8"/>
    </row>
    <row r="123" spans="1:33" ht="12.75" customHeight="1" x14ac:dyDescent="0.2">
      <c r="A123" s="169"/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1"/>
    </row>
    <row r="124" spans="1:33" x14ac:dyDescent="0.2">
      <c r="A124" s="220" t="str">
        <f>A1</f>
        <v>ISLE OF MAN TABLE TENNIS ASSOCIATION</v>
      </c>
      <c r="B124" s="221"/>
      <c r="C124" s="221"/>
      <c r="D124" s="221"/>
      <c r="E124" s="221"/>
      <c r="F124" s="221"/>
      <c r="G124" s="221"/>
      <c r="H124" s="221"/>
      <c r="I124" s="221"/>
      <c r="J124" s="221"/>
      <c r="K124" s="221"/>
      <c r="L124" s="221"/>
      <c r="M124" s="221"/>
      <c r="N124" s="221"/>
      <c r="O124" s="221"/>
      <c r="P124" s="222"/>
    </row>
    <row r="125" spans="1:33" x14ac:dyDescent="0.2">
      <c r="A125" s="223"/>
      <c r="B125" s="224"/>
      <c r="C125" s="224"/>
      <c r="D125" s="224"/>
      <c r="E125" s="224"/>
      <c r="F125" s="224"/>
      <c r="G125" s="224"/>
      <c r="H125" s="224"/>
      <c r="I125" s="224"/>
      <c r="J125" s="224"/>
      <c r="K125" s="224"/>
      <c r="L125" s="224"/>
      <c r="M125" s="224"/>
      <c r="N125" s="224"/>
      <c r="O125" s="224"/>
      <c r="P125" s="225"/>
    </row>
    <row r="126" spans="1:33" x14ac:dyDescent="0.2">
      <c r="A126" s="223"/>
      <c r="B126" s="224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4"/>
      <c r="N126" s="224"/>
      <c r="O126" s="224"/>
      <c r="P126" s="225"/>
    </row>
    <row r="127" spans="1:33" x14ac:dyDescent="0.2">
      <c r="A127" s="226" t="str">
        <f>A4</f>
        <v>HOME COUNTRIES INTERNATIONAL CHAMPIONSHIP - MEN TEAM</v>
      </c>
      <c r="B127" s="227"/>
      <c r="C127" s="227"/>
      <c r="D127" s="227"/>
      <c r="E127" s="227"/>
      <c r="F127" s="227"/>
      <c r="G127" s="227"/>
      <c r="H127" s="227"/>
      <c r="I127" s="227"/>
      <c r="J127" s="227"/>
      <c r="K127" s="227"/>
      <c r="L127" s="227"/>
      <c r="M127" s="227"/>
      <c r="N127" s="227"/>
      <c r="O127" s="227"/>
      <c r="P127" s="228"/>
    </row>
    <row r="128" spans="1:33" x14ac:dyDescent="0.2">
      <c r="A128" s="226"/>
      <c r="B128" s="227"/>
      <c r="C128" s="227"/>
      <c r="D128" s="227"/>
      <c r="E128" s="227"/>
      <c r="F128" s="227"/>
      <c r="G128" s="227"/>
      <c r="H128" s="227"/>
      <c r="I128" s="227"/>
      <c r="J128" s="227"/>
      <c r="K128" s="227"/>
      <c r="L128" s="227"/>
      <c r="M128" s="227"/>
      <c r="N128" s="227"/>
      <c r="O128" s="227"/>
      <c r="P128" s="228"/>
    </row>
    <row r="129" spans="1:33" x14ac:dyDescent="0.2">
      <c r="A129" s="229"/>
      <c r="B129" s="230"/>
      <c r="C129" s="230"/>
      <c r="D129" s="230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  <c r="O129" s="230"/>
      <c r="P129" s="231"/>
    </row>
    <row r="130" spans="1:33" ht="20.25" x14ac:dyDescent="0.2">
      <c r="A130" s="232" t="s">
        <v>27</v>
      </c>
      <c r="B130" s="233"/>
      <c r="C130" s="232" t="s">
        <v>28</v>
      </c>
      <c r="D130" s="236"/>
      <c r="E130" s="15"/>
      <c r="F130" s="15"/>
      <c r="G130" s="239" t="s">
        <v>24</v>
      </c>
      <c r="H130" s="239"/>
      <c r="I130" s="241" t="str">
        <f>I7</f>
        <v>Friday 8th November 2019</v>
      </c>
      <c r="J130" s="242"/>
      <c r="K130" s="242"/>
      <c r="L130" s="242"/>
      <c r="M130" s="242"/>
      <c r="N130" s="242"/>
      <c r="O130" s="242"/>
      <c r="P130" s="16"/>
    </row>
    <row r="131" spans="1:33" x14ac:dyDescent="0.2">
      <c r="A131" s="234"/>
      <c r="B131" s="235"/>
      <c r="C131" s="237"/>
      <c r="D131" s="238"/>
      <c r="E131" s="17"/>
      <c r="F131" s="17"/>
      <c r="G131" s="240"/>
      <c r="H131" s="240"/>
      <c r="I131" s="243"/>
      <c r="J131" s="243"/>
      <c r="K131" s="243"/>
      <c r="L131" s="243"/>
      <c r="M131" s="243"/>
      <c r="N131" s="243"/>
      <c r="O131" s="243"/>
      <c r="P131" s="18"/>
    </row>
    <row r="132" spans="1:33" x14ac:dyDescent="0.2">
      <c r="A132" s="244" t="str">
        <f>Schedule!D22</f>
        <v>NO MATCH</v>
      </c>
      <c r="B132" s="245"/>
      <c r="C132" s="244" t="str">
        <f>Schedule!F22</f>
        <v>JERSEY</v>
      </c>
      <c r="D132" s="250"/>
      <c r="E132" s="17"/>
      <c r="F132" s="17"/>
      <c r="G132" s="240" t="s">
        <v>25</v>
      </c>
      <c r="H132" s="240"/>
      <c r="I132" s="243" t="str">
        <f>Schedule!A22</f>
        <v>N</v>
      </c>
      <c r="J132" s="243"/>
      <c r="K132" s="243"/>
      <c r="L132" s="243"/>
      <c r="M132" s="243"/>
      <c r="N132" s="243"/>
      <c r="O132" s="243"/>
      <c r="P132" s="18"/>
    </row>
    <row r="133" spans="1:33" x14ac:dyDescent="0.2">
      <c r="A133" s="246"/>
      <c r="B133" s="247"/>
      <c r="C133" s="251"/>
      <c r="D133" s="252"/>
      <c r="E133" s="17"/>
      <c r="F133" s="17"/>
      <c r="G133" s="240"/>
      <c r="H133" s="240"/>
      <c r="I133" s="243"/>
      <c r="J133" s="243"/>
      <c r="K133" s="243"/>
      <c r="L133" s="243"/>
      <c r="M133" s="243"/>
      <c r="N133" s="243"/>
      <c r="O133" s="243"/>
      <c r="P133" s="18"/>
    </row>
    <row r="134" spans="1:33" x14ac:dyDescent="0.2">
      <c r="A134" s="246"/>
      <c r="B134" s="247"/>
      <c r="C134" s="251"/>
      <c r="D134" s="252"/>
      <c r="E134" s="17"/>
      <c r="F134" s="17"/>
      <c r="G134" s="240" t="s">
        <v>26</v>
      </c>
      <c r="H134" s="240"/>
      <c r="I134" s="255">
        <f>I11</f>
        <v>0.72916666666666663</v>
      </c>
      <c r="J134" s="255"/>
      <c r="K134" s="255"/>
      <c r="L134" s="255"/>
      <c r="M134" s="255"/>
      <c r="N134" s="255"/>
      <c r="O134" s="255"/>
      <c r="P134" s="18"/>
    </row>
    <row r="135" spans="1:33" x14ac:dyDescent="0.2">
      <c r="A135" s="246"/>
      <c r="B135" s="247"/>
      <c r="C135" s="251"/>
      <c r="D135" s="252"/>
      <c r="E135" s="17"/>
      <c r="F135" s="17"/>
      <c r="G135" s="240"/>
      <c r="H135" s="240"/>
      <c r="I135" s="255"/>
      <c r="J135" s="255"/>
      <c r="K135" s="255"/>
      <c r="L135" s="255"/>
      <c r="M135" s="255"/>
      <c r="N135" s="255"/>
      <c r="O135" s="255"/>
      <c r="P135" s="18"/>
    </row>
    <row r="136" spans="1:33" x14ac:dyDescent="0.2">
      <c r="A136" s="246"/>
      <c r="B136" s="247"/>
      <c r="C136" s="251"/>
      <c r="D136" s="252"/>
      <c r="E136" s="17"/>
      <c r="F136" s="17"/>
      <c r="G136" s="256" t="s">
        <v>30</v>
      </c>
      <c r="H136" s="256"/>
      <c r="I136" s="243" t="str">
        <f>I13</f>
        <v>Session 3</v>
      </c>
      <c r="J136" s="243"/>
      <c r="K136" s="243"/>
      <c r="L136" s="243"/>
      <c r="M136" s="243"/>
      <c r="N136" s="243"/>
      <c r="O136" s="243"/>
      <c r="P136" s="18"/>
    </row>
    <row r="137" spans="1:33" x14ac:dyDescent="0.2">
      <c r="A137" s="248"/>
      <c r="B137" s="249"/>
      <c r="C137" s="253"/>
      <c r="D137" s="254"/>
      <c r="E137" s="17"/>
      <c r="F137" s="17"/>
      <c r="G137" s="257"/>
      <c r="H137" s="257"/>
      <c r="I137" s="257"/>
      <c r="J137" s="257"/>
      <c r="K137" s="257"/>
      <c r="L137" s="257"/>
      <c r="M137" s="257"/>
      <c r="N137" s="257"/>
      <c r="O137" s="257"/>
      <c r="P137" s="18"/>
    </row>
    <row r="138" spans="1:33" x14ac:dyDescent="0.2">
      <c r="A138" s="215" t="s">
        <v>14</v>
      </c>
      <c r="B138" s="216"/>
      <c r="C138" s="215" t="s">
        <v>13</v>
      </c>
      <c r="D138" s="216"/>
      <c r="E138" s="219" t="s">
        <v>0</v>
      </c>
      <c r="F138" s="216"/>
      <c r="G138" s="219" t="s">
        <v>1</v>
      </c>
      <c r="H138" s="216"/>
      <c r="I138" s="219" t="s">
        <v>2</v>
      </c>
      <c r="J138" s="216"/>
      <c r="K138" s="219" t="s">
        <v>3</v>
      </c>
      <c r="L138" s="216"/>
      <c r="M138" s="219" t="s">
        <v>4</v>
      </c>
      <c r="N138" s="216"/>
      <c r="O138" s="219" t="s">
        <v>5</v>
      </c>
      <c r="P138" s="216"/>
      <c r="T138" s="172">
        <v>1</v>
      </c>
      <c r="U138" s="172"/>
      <c r="V138" s="172">
        <v>2</v>
      </c>
      <c r="W138" s="172"/>
      <c r="X138" s="172">
        <v>3</v>
      </c>
      <c r="Y138" s="172"/>
      <c r="Z138" s="172">
        <v>4</v>
      </c>
      <c r="AA138" s="172"/>
      <c r="AB138" s="172">
        <v>5</v>
      </c>
      <c r="AC138" s="172"/>
      <c r="AD138" s="212" t="s">
        <v>53</v>
      </c>
      <c r="AE138" s="172"/>
      <c r="AF138" s="213" t="s">
        <v>52</v>
      </c>
      <c r="AG138" s="214"/>
    </row>
    <row r="139" spans="1:33" x14ac:dyDescent="0.2">
      <c r="A139" s="217"/>
      <c r="B139" s="218"/>
      <c r="C139" s="217"/>
      <c r="D139" s="218"/>
      <c r="E139" s="217"/>
      <c r="F139" s="218"/>
      <c r="G139" s="217"/>
      <c r="H139" s="218"/>
      <c r="I139" s="217"/>
      <c r="J139" s="218"/>
      <c r="K139" s="217"/>
      <c r="L139" s="218"/>
      <c r="M139" s="217"/>
      <c r="N139" s="218"/>
      <c r="O139" s="217"/>
      <c r="P139" s="218"/>
      <c r="T139" s="48" t="s">
        <v>20</v>
      </c>
      <c r="U139" s="48" t="s">
        <v>7</v>
      </c>
      <c r="V139" s="48" t="s">
        <v>20</v>
      </c>
      <c r="W139" s="48" t="s">
        <v>7</v>
      </c>
      <c r="X139" s="48" t="s">
        <v>20</v>
      </c>
      <c r="Y139" s="48" t="s">
        <v>7</v>
      </c>
      <c r="Z139" s="48" t="s">
        <v>20</v>
      </c>
      <c r="AA139" s="48" t="s">
        <v>7</v>
      </c>
      <c r="AB139" s="48" t="s">
        <v>20</v>
      </c>
      <c r="AC139" s="48" t="s">
        <v>7</v>
      </c>
      <c r="AD139" s="48" t="s">
        <v>20</v>
      </c>
      <c r="AE139" s="48" t="s">
        <v>7</v>
      </c>
      <c r="AF139" s="48" t="s">
        <v>20</v>
      </c>
      <c r="AG139" s="48" t="s">
        <v>7</v>
      </c>
    </row>
    <row r="140" spans="1:33" x14ac:dyDescent="0.2">
      <c r="A140" s="195" t="s">
        <v>7</v>
      </c>
      <c r="B140" s="198" t="str">
        <f>S140</f>
        <v>No Match (200)</v>
      </c>
      <c r="C140" s="195" t="s">
        <v>9</v>
      </c>
      <c r="D140" s="198" t="str">
        <f>S143</f>
        <v>Jack Mills (178)</v>
      </c>
      <c r="E140" s="201"/>
      <c r="F140" s="204"/>
      <c r="G140" s="201"/>
      <c r="H140" s="204"/>
      <c r="I140" s="201"/>
      <c r="J140" s="204"/>
      <c r="K140" s="201"/>
      <c r="L140" s="204"/>
      <c r="M140" s="201"/>
      <c r="N140" s="204"/>
      <c r="O140" s="183">
        <f>AD140</f>
        <v>0</v>
      </c>
      <c r="P140" s="186">
        <f>AE140</f>
        <v>0</v>
      </c>
      <c r="Q140" s="21" t="s">
        <v>7</v>
      </c>
      <c r="R140" s="22" t="str">
        <f>VLOOKUP(A132,teamdata,2)</f>
        <v>NONESM1</v>
      </c>
      <c r="S140" s="19" t="str">
        <f>VLOOKUP(R140,players,4)</f>
        <v>No Match (200)</v>
      </c>
      <c r="T140" s="172">
        <f>IF(E140&gt;F140,1,0)</f>
        <v>0</v>
      </c>
      <c r="U140" s="172">
        <f>IF(F140&gt;E140,1,0)</f>
        <v>0</v>
      </c>
      <c r="V140" s="172">
        <f>IF(G140&gt;H140,1,0)</f>
        <v>0</v>
      </c>
      <c r="W140" s="172">
        <f>IF(H140&gt;G140,1,0)</f>
        <v>0</v>
      </c>
      <c r="X140" s="172">
        <f>IF(I140&gt;J140,1,0)</f>
        <v>0</v>
      </c>
      <c r="Y140" s="172">
        <f>IF(J140&gt;I140,1,0)</f>
        <v>0</v>
      </c>
      <c r="Z140" s="172">
        <f>IF(K140&gt;L140,1,0)</f>
        <v>0</v>
      </c>
      <c r="AA140" s="172">
        <f>IF(L140&gt;K140,1,0)</f>
        <v>0</v>
      </c>
      <c r="AB140" s="172">
        <f>IF(M140&gt;N140,1,0)</f>
        <v>0</v>
      </c>
      <c r="AC140" s="172">
        <f>IF(N140&gt;M140,1,0)</f>
        <v>0</v>
      </c>
      <c r="AD140" s="172">
        <f>T140+V140+X140+Z140+AB140</f>
        <v>0</v>
      </c>
      <c r="AE140" s="172">
        <f>U140+W140+Y140+AA140+AC140</f>
        <v>0</v>
      </c>
      <c r="AF140" s="172">
        <f>IF(AD140&gt;AE140,1,0)</f>
        <v>0</v>
      </c>
      <c r="AG140" s="172">
        <f>IF(AE140&gt;AD140,1,0)</f>
        <v>0</v>
      </c>
    </row>
    <row r="141" spans="1:33" x14ac:dyDescent="0.2">
      <c r="A141" s="196"/>
      <c r="B141" s="199"/>
      <c r="C141" s="196"/>
      <c r="D141" s="199"/>
      <c r="E141" s="202"/>
      <c r="F141" s="205"/>
      <c r="G141" s="202"/>
      <c r="H141" s="205"/>
      <c r="I141" s="202"/>
      <c r="J141" s="205"/>
      <c r="K141" s="202"/>
      <c r="L141" s="205"/>
      <c r="M141" s="202"/>
      <c r="N141" s="205"/>
      <c r="O141" s="184"/>
      <c r="P141" s="187"/>
      <c r="Q141" s="21" t="s">
        <v>8</v>
      </c>
      <c r="R141" s="22" t="str">
        <f>VLOOKUP(A132,teamdata,3)</f>
        <v>NONESM2</v>
      </c>
      <c r="S141" s="19" t="str">
        <f>VLOOKUP(R141,players,4)</f>
        <v>No Match (201)</v>
      </c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  <c r="AD141" s="172"/>
      <c r="AE141" s="172"/>
      <c r="AF141" s="172"/>
      <c r="AG141" s="172"/>
    </row>
    <row r="142" spans="1:33" x14ac:dyDescent="0.2">
      <c r="A142" s="197"/>
      <c r="B142" s="200"/>
      <c r="C142" s="197"/>
      <c r="D142" s="200"/>
      <c r="E142" s="203"/>
      <c r="F142" s="206"/>
      <c r="G142" s="203"/>
      <c r="H142" s="206"/>
      <c r="I142" s="203"/>
      <c r="J142" s="206"/>
      <c r="K142" s="203"/>
      <c r="L142" s="206"/>
      <c r="M142" s="203"/>
      <c r="N142" s="206"/>
      <c r="O142" s="185"/>
      <c r="P142" s="188"/>
      <c r="Q142" s="23"/>
      <c r="R142" s="22"/>
      <c r="S142" s="19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  <c r="AF142" s="172"/>
      <c r="AG142" s="172"/>
    </row>
    <row r="143" spans="1:33" x14ac:dyDescent="0.2">
      <c r="A143" s="195" t="s">
        <v>8</v>
      </c>
      <c r="B143" s="198" t="str">
        <f>S141</f>
        <v>No Match (201)</v>
      </c>
      <c r="C143" s="195" t="s">
        <v>6</v>
      </c>
      <c r="D143" s="198" t="str">
        <f>S144</f>
        <v>Mariusz Cleminski (177)</v>
      </c>
      <c r="E143" s="201"/>
      <c r="F143" s="204"/>
      <c r="G143" s="201"/>
      <c r="H143" s="204"/>
      <c r="I143" s="201"/>
      <c r="J143" s="204"/>
      <c r="K143" s="201"/>
      <c r="L143" s="204"/>
      <c r="M143" s="201"/>
      <c r="N143" s="204"/>
      <c r="O143" s="183">
        <f>AD143</f>
        <v>0</v>
      </c>
      <c r="P143" s="186">
        <f>AE143</f>
        <v>0</v>
      </c>
      <c r="Q143" s="24" t="s">
        <v>9</v>
      </c>
      <c r="R143" s="22" t="str">
        <f>VLOOKUP(C132,teamdata,3)</f>
        <v>JSYSM2</v>
      </c>
      <c r="S143" s="19" t="str">
        <f>VLOOKUP(R143,players,4)</f>
        <v>Jack Mills (178)</v>
      </c>
      <c r="T143" s="172">
        <f>IF(E143&gt;F143,1,0)</f>
        <v>0</v>
      </c>
      <c r="U143" s="172">
        <f>IF(F143&gt;E143,1,0)</f>
        <v>0</v>
      </c>
      <c r="V143" s="172">
        <f>IF(G143&gt;H143,1,0)</f>
        <v>0</v>
      </c>
      <c r="W143" s="172">
        <f>IF(H143&gt;G143,1,0)</f>
        <v>0</v>
      </c>
      <c r="X143" s="172">
        <f>IF(I143&gt;J143,1,0)</f>
        <v>0</v>
      </c>
      <c r="Y143" s="172">
        <f>IF(J143&gt;I143,1,0)</f>
        <v>0</v>
      </c>
      <c r="Z143" s="172">
        <f>IF(K143&gt;L143,1,0)</f>
        <v>0</v>
      </c>
      <c r="AA143" s="172">
        <f>IF(L143&gt;K143,1,0)</f>
        <v>0</v>
      </c>
      <c r="AB143" s="172">
        <f>IF(M143&gt;N143,1,0)</f>
        <v>0</v>
      </c>
      <c r="AC143" s="172">
        <f>IF(N143&gt;M143,1,0)</f>
        <v>0</v>
      </c>
      <c r="AD143" s="172">
        <f>T143+V143+X143+Z143+AB143</f>
        <v>0</v>
      </c>
      <c r="AE143" s="172">
        <f>U143+W143+Y143+AA143+AC143</f>
        <v>0</v>
      </c>
      <c r="AF143" s="172">
        <f>IF(AD143&gt;AE143,1,0)</f>
        <v>0</v>
      </c>
      <c r="AG143" s="172">
        <f>IF(AE143&gt;AD143,1,0)</f>
        <v>0</v>
      </c>
    </row>
    <row r="144" spans="1:33" x14ac:dyDescent="0.2">
      <c r="A144" s="196"/>
      <c r="B144" s="199"/>
      <c r="C144" s="196"/>
      <c r="D144" s="199"/>
      <c r="E144" s="202"/>
      <c r="F144" s="205"/>
      <c r="G144" s="202"/>
      <c r="H144" s="205"/>
      <c r="I144" s="202"/>
      <c r="J144" s="205"/>
      <c r="K144" s="202"/>
      <c r="L144" s="205"/>
      <c r="M144" s="202"/>
      <c r="N144" s="205"/>
      <c r="O144" s="184"/>
      <c r="P144" s="187"/>
      <c r="Q144" s="21" t="s">
        <v>6</v>
      </c>
      <c r="R144" s="22" t="str">
        <f>VLOOKUP(C132,teamdata,2)</f>
        <v>JSYSM1</v>
      </c>
      <c r="S144" s="19" t="str">
        <f>VLOOKUP(R144,players,4)</f>
        <v>Mariusz Cleminski (177)</v>
      </c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  <c r="AD144" s="172"/>
      <c r="AE144" s="172"/>
      <c r="AF144" s="172"/>
      <c r="AG144" s="172"/>
    </row>
    <row r="145" spans="1:33" x14ac:dyDescent="0.2">
      <c r="A145" s="197"/>
      <c r="B145" s="200"/>
      <c r="C145" s="197"/>
      <c r="D145" s="200"/>
      <c r="E145" s="203"/>
      <c r="F145" s="206"/>
      <c r="G145" s="203"/>
      <c r="H145" s="206"/>
      <c r="I145" s="203"/>
      <c r="J145" s="206"/>
      <c r="K145" s="203"/>
      <c r="L145" s="206"/>
      <c r="M145" s="203"/>
      <c r="N145" s="206"/>
      <c r="O145" s="185"/>
      <c r="P145" s="188"/>
      <c r="S145" s="19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72"/>
      <c r="AF145" s="172"/>
      <c r="AG145" s="172"/>
    </row>
    <row r="146" spans="1:33" x14ac:dyDescent="0.2">
      <c r="A146" s="207" t="s">
        <v>10</v>
      </c>
      <c r="B146" s="198" t="str">
        <f>S146</f>
        <v>No Match (200)</v>
      </c>
      <c r="C146" s="211" t="s">
        <v>10</v>
      </c>
      <c r="D146" s="198" t="str">
        <f>S148</f>
        <v>Mariusz Cleminski (177)</v>
      </c>
      <c r="E146" s="201"/>
      <c r="F146" s="204"/>
      <c r="G146" s="201"/>
      <c r="H146" s="204"/>
      <c r="I146" s="201"/>
      <c r="J146" s="204"/>
      <c r="K146" s="201"/>
      <c r="L146" s="204"/>
      <c r="M146" s="201"/>
      <c r="N146" s="204"/>
      <c r="O146" s="183">
        <f>AD146</f>
        <v>0</v>
      </c>
      <c r="P146" s="186">
        <f>AE146</f>
        <v>0</v>
      </c>
      <c r="Q146" s="21" t="s">
        <v>7</v>
      </c>
      <c r="R146" s="22" t="str">
        <f>R140</f>
        <v>NONESM1</v>
      </c>
      <c r="S146" s="19" t="str">
        <f>VLOOKUP(R146,players,4)</f>
        <v>No Match (200)</v>
      </c>
      <c r="T146" s="172">
        <f>IF(E146&gt;F146,1,0)</f>
        <v>0</v>
      </c>
      <c r="U146" s="172">
        <f>IF(F146&gt;E146,1,0)</f>
        <v>0</v>
      </c>
      <c r="V146" s="172">
        <f>IF(G146&gt;H146,1,0)</f>
        <v>0</v>
      </c>
      <c r="W146" s="172">
        <f>IF(H146&gt;G146,1,0)</f>
        <v>0</v>
      </c>
      <c r="X146" s="172">
        <f>IF(I146&gt;J146,1,0)</f>
        <v>0</v>
      </c>
      <c r="Y146" s="172">
        <f>IF(J146&gt;I146,1,0)</f>
        <v>0</v>
      </c>
      <c r="Z146" s="172">
        <f>IF(K146&gt;L146,1,0)</f>
        <v>0</v>
      </c>
      <c r="AA146" s="172">
        <f>IF(L146&gt;K146,1,0)</f>
        <v>0</v>
      </c>
      <c r="AB146" s="172">
        <f>IF(M146&gt;N146,1,0)</f>
        <v>0</v>
      </c>
      <c r="AC146" s="172">
        <f>IF(N146&gt;M146,1,0)</f>
        <v>0</v>
      </c>
      <c r="AD146" s="172">
        <f>T146+V146+X146+Z146+AB146</f>
        <v>0</v>
      </c>
      <c r="AE146" s="172">
        <f>U146+W146+Y146+AA146+AC146</f>
        <v>0</v>
      </c>
      <c r="AF146" s="172">
        <f>IF(AD146&gt;AE146,1,0)</f>
        <v>0</v>
      </c>
      <c r="AG146" s="172">
        <f>IF(AE146&gt;AD146,1,0)</f>
        <v>0</v>
      </c>
    </row>
    <row r="147" spans="1:33" x14ac:dyDescent="0.2">
      <c r="A147" s="208"/>
      <c r="B147" s="199"/>
      <c r="C147" s="209"/>
      <c r="D147" s="199"/>
      <c r="E147" s="202"/>
      <c r="F147" s="205"/>
      <c r="G147" s="202"/>
      <c r="H147" s="205"/>
      <c r="I147" s="202"/>
      <c r="J147" s="205"/>
      <c r="K147" s="202"/>
      <c r="L147" s="205"/>
      <c r="M147" s="202"/>
      <c r="N147" s="205"/>
      <c r="O147" s="184"/>
      <c r="P147" s="187"/>
      <c r="Q147" s="21" t="s">
        <v>8</v>
      </c>
      <c r="R147" s="22" t="str">
        <f>R141</f>
        <v>NONESM2</v>
      </c>
      <c r="S147" s="19" t="str">
        <f>VLOOKUP(R147,players,4)</f>
        <v>No Match (201)</v>
      </c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</row>
    <row r="148" spans="1:33" x14ac:dyDescent="0.2">
      <c r="A148" s="209"/>
      <c r="B148" s="199" t="str">
        <f>S147</f>
        <v>No Match (201)</v>
      </c>
      <c r="C148" s="209"/>
      <c r="D148" s="199" t="str">
        <f>S149</f>
        <v>Jack Mills (178)</v>
      </c>
      <c r="E148" s="202"/>
      <c r="F148" s="205"/>
      <c r="G148" s="202"/>
      <c r="H148" s="205"/>
      <c r="I148" s="202"/>
      <c r="J148" s="205"/>
      <c r="K148" s="202"/>
      <c r="L148" s="205"/>
      <c r="M148" s="202"/>
      <c r="N148" s="205"/>
      <c r="O148" s="184"/>
      <c r="P148" s="187"/>
      <c r="Q148" s="21" t="s">
        <v>9</v>
      </c>
      <c r="R148" s="22" t="str">
        <f>R144</f>
        <v>JSYSM1</v>
      </c>
      <c r="S148" s="19" t="str">
        <f>VLOOKUP(R148,players,4)</f>
        <v>Mariusz Cleminski (177)</v>
      </c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  <c r="AF148" s="172"/>
      <c r="AG148" s="172"/>
    </row>
    <row r="149" spans="1:33" x14ac:dyDescent="0.2">
      <c r="A149" s="210"/>
      <c r="B149" s="200"/>
      <c r="C149" s="210"/>
      <c r="D149" s="200"/>
      <c r="E149" s="203"/>
      <c r="F149" s="206"/>
      <c r="G149" s="203"/>
      <c r="H149" s="206"/>
      <c r="I149" s="203"/>
      <c r="J149" s="206"/>
      <c r="K149" s="203"/>
      <c r="L149" s="206"/>
      <c r="M149" s="203"/>
      <c r="N149" s="206"/>
      <c r="O149" s="185"/>
      <c r="P149" s="188"/>
      <c r="Q149" s="21" t="s">
        <v>6</v>
      </c>
      <c r="R149" s="22" t="str">
        <f>R143</f>
        <v>JSYSM2</v>
      </c>
      <c r="S149" s="19" t="str">
        <f>VLOOKUP(R149,players,4)</f>
        <v>Jack Mills (178)</v>
      </c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  <c r="AF149" s="172"/>
      <c r="AG149" s="172"/>
    </row>
    <row r="150" spans="1:33" x14ac:dyDescent="0.2">
      <c r="A150" s="195" t="s">
        <v>7</v>
      </c>
      <c r="B150" s="198" t="str">
        <f>B140</f>
        <v>No Match (200)</v>
      </c>
      <c r="C150" s="195" t="s">
        <v>6</v>
      </c>
      <c r="D150" s="198" t="str">
        <f>S144</f>
        <v>Mariusz Cleminski (177)</v>
      </c>
      <c r="E150" s="201"/>
      <c r="F150" s="204"/>
      <c r="G150" s="201"/>
      <c r="H150" s="204"/>
      <c r="I150" s="201"/>
      <c r="J150" s="204"/>
      <c r="K150" s="201"/>
      <c r="L150" s="204"/>
      <c r="M150" s="201"/>
      <c r="N150" s="204"/>
      <c r="O150" s="183">
        <f>AD150</f>
        <v>0</v>
      </c>
      <c r="P150" s="186">
        <f>AE150</f>
        <v>0</v>
      </c>
      <c r="T150" s="172">
        <f>IF(E150&gt;F150,1,0)</f>
        <v>0</v>
      </c>
      <c r="U150" s="172">
        <f>IF(F150&gt;E150,1,0)</f>
        <v>0</v>
      </c>
      <c r="V150" s="172">
        <f>IF(G150&gt;H150,1,0)</f>
        <v>0</v>
      </c>
      <c r="W150" s="172">
        <f>IF(H150&gt;G150,1,0)</f>
        <v>0</v>
      </c>
      <c r="X150" s="172">
        <f>IF(I150&gt;J150,1,0)</f>
        <v>0</v>
      </c>
      <c r="Y150" s="172">
        <f>IF(J150&gt;I150,1,0)</f>
        <v>0</v>
      </c>
      <c r="Z150" s="172">
        <f>IF(K150&gt;L150,1,0)</f>
        <v>0</v>
      </c>
      <c r="AA150" s="172">
        <f>IF(L150&gt;K150,1,0)</f>
        <v>0</v>
      </c>
      <c r="AB150" s="172">
        <f>IF(M150&gt;N150,1,0)</f>
        <v>0</v>
      </c>
      <c r="AC150" s="172">
        <f>IF(N150&gt;M150,1,0)</f>
        <v>0</v>
      </c>
      <c r="AD150" s="172">
        <f>T150+V150+X150+Z150+AB150</f>
        <v>0</v>
      </c>
      <c r="AE150" s="172">
        <f>U150+W150+Y150+AA150+AC150</f>
        <v>0</v>
      </c>
      <c r="AF150" s="172">
        <f>IF(AD150&gt;AE150,1,0)</f>
        <v>0</v>
      </c>
      <c r="AG150" s="172">
        <f>IF(AE150&gt;AD150,1,0)</f>
        <v>0</v>
      </c>
    </row>
    <row r="151" spans="1:33" x14ac:dyDescent="0.2">
      <c r="A151" s="196"/>
      <c r="B151" s="199"/>
      <c r="C151" s="196"/>
      <c r="D151" s="199"/>
      <c r="E151" s="202"/>
      <c r="F151" s="205"/>
      <c r="G151" s="202"/>
      <c r="H151" s="205"/>
      <c r="I151" s="202"/>
      <c r="J151" s="205"/>
      <c r="K151" s="202"/>
      <c r="L151" s="205"/>
      <c r="M151" s="202"/>
      <c r="N151" s="205"/>
      <c r="O151" s="184"/>
      <c r="P151" s="187"/>
      <c r="T151" s="172"/>
      <c r="U151" s="172"/>
      <c r="V151" s="172"/>
      <c r="W151" s="172"/>
      <c r="X151" s="172"/>
      <c r="Y151" s="172"/>
      <c r="Z151" s="172"/>
      <c r="AA151" s="172"/>
      <c r="AB151" s="172"/>
      <c r="AC151" s="172"/>
      <c r="AD151" s="172"/>
      <c r="AE151" s="172"/>
      <c r="AF151" s="172"/>
      <c r="AG151" s="172"/>
    </row>
    <row r="152" spans="1:33" x14ac:dyDescent="0.2">
      <c r="A152" s="197"/>
      <c r="B152" s="200"/>
      <c r="C152" s="197"/>
      <c r="D152" s="200"/>
      <c r="E152" s="203"/>
      <c r="F152" s="206"/>
      <c r="G152" s="203"/>
      <c r="H152" s="206"/>
      <c r="I152" s="203"/>
      <c r="J152" s="206"/>
      <c r="K152" s="203"/>
      <c r="L152" s="206"/>
      <c r="M152" s="203"/>
      <c r="N152" s="206"/>
      <c r="O152" s="185"/>
      <c r="P152" s="188"/>
      <c r="T152" s="172"/>
      <c r="U152" s="172"/>
      <c r="V152" s="172"/>
      <c r="W152" s="172"/>
      <c r="X152" s="172"/>
      <c r="Y152" s="172"/>
      <c r="Z152" s="172"/>
      <c r="AA152" s="172"/>
      <c r="AB152" s="172"/>
      <c r="AC152" s="172"/>
      <c r="AD152" s="172"/>
      <c r="AE152" s="172"/>
      <c r="AF152" s="172"/>
      <c r="AG152" s="172"/>
    </row>
    <row r="153" spans="1:33" x14ac:dyDescent="0.2">
      <c r="A153" s="195" t="s">
        <v>8</v>
      </c>
      <c r="B153" s="198" t="str">
        <f>B143</f>
        <v>No Match (201)</v>
      </c>
      <c r="C153" s="195" t="s">
        <v>9</v>
      </c>
      <c r="D153" s="198" t="str">
        <f>S143</f>
        <v>Jack Mills (178)</v>
      </c>
      <c r="E153" s="201"/>
      <c r="F153" s="204"/>
      <c r="G153" s="201"/>
      <c r="H153" s="204"/>
      <c r="I153" s="201"/>
      <c r="J153" s="204"/>
      <c r="K153" s="201"/>
      <c r="L153" s="204"/>
      <c r="M153" s="201"/>
      <c r="N153" s="204"/>
      <c r="O153" s="183">
        <f>AD153</f>
        <v>0</v>
      </c>
      <c r="P153" s="186">
        <f>AE153</f>
        <v>0</v>
      </c>
      <c r="T153" s="172">
        <f>IF(E153&gt;F153,1,0)</f>
        <v>0</v>
      </c>
      <c r="U153" s="172">
        <f>IF(F153&gt;E153,1,0)</f>
        <v>0</v>
      </c>
      <c r="V153" s="172">
        <f>IF(G153&gt;H153,1,0)</f>
        <v>0</v>
      </c>
      <c r="W153" s="172">
        <f>IF(H153&gt;G153,1,0)</f>
        <v>0</v>
      </c>
      <c r="X153" s="172">
        <f>IF(I153&gt;J153,1,0)</f>
        <v>0</v>
      </c>
      <c r="Y153" s="172">
        <f>IF(J153&gt;I153,1,0)</f>
        <v>0</v>
      </c>
      <c r="Z153" s="172">
        <f>IF(K153&gt;L153,1,0)</f>
        <v>0</v>
      </c>
      <c r="AA153" s="172">
        <f>IF(L153&gt;K153,1,0)</f>
        <v>0</v>
      </c>
      <c r="AB153" s="172">
        <f>IF(M153&gt;N153,1,0)</f>
        <v>0</v>
      </c>
      <c r="AC153" s="172">
        <f>IF(N153&gt;M153,1,0)</f>
        <v>0</v>
      </c>
      <c r="AD153" s="172">
        <f>T153+V153+X153+Z153+AB153</f>
        <v>0</v>
      </c>
      <c r="AE153" s="172">
        <f>U153+W153+Y153+AA153+AC153</f>
        <v>0</v>
      </c>
      <c r="AF153" s="172">
        <f>IF(AD153&gt;AE153,1,0)</f>
        <v>0</v>
      </c>
      <c r="AG153" s="172">
        <f>IF(AE153&gt;AD153,1,0)</f>
        <v>0</v>
      </c>
    </row>
    <row r="154" spans="1:33" x14ac:dyDescent="0.2">
      <c r="A154" s="196"/>
      <c r="B154" s="199"/>
      <c r="C154" s="196"/>
      <c r="D154" s="199"/>
      <c r="E154" s="202"/>
      <c r="F154" s="205"/>
      <c r="G154" s="202"/>
      <c r="H154" s="205"/>
      <c r="I154" s="202"/>
      <c r="J154" s="205"/>
      <c r="K154" s="202"/>
      <c r="L154" s="205"/>
      <c r="M154" s="202"/>
      <c r="N154" s="205"/>
      <c r="O154" s="184"/>
      <c r="P154" s="187"/>
      <c r="T154" s="172"/>
      <c r="U154" s="172"/>
      <c r="V154" s="172"/>
      <c r="W154" s="172"/>
      <c r="X154" s="172"/>
      <c r="Y154" s="172"/>
      <c r="Z154" s="172"/>
      <c r="AA154" s="172"/>
      <c r="AB154" s="172"/>
      <c r="AC154" s="172"/>
      <c r="AD154" s="172"/>
      <c r="AE154" s="172"/>
      <c r="AF154" s="172"/>
      <c r="AG154" s="172"/>
    </row>
    <row r="155" spans="1:33" x14ac:dyDescent="0.2">
      <c r="A155" s="197"/>
      <c r="B155" s="200"/>
      <c r="C155" s="197"/>
      <c r="D155" s="200"/>
      <c r="E155" s="203"/>
      <c r="F155" s="206"/>
      <c r="G155" s="203"/>
      <c r="H155" s="206"/>
      <c r="I155" s="203"/>
      <c r="J155" s="206"/>
      <c r="K155" s="203"/>
      <c r="L155" s="206"/>
      <c r="M155" s="203"/>
      <c r="N155" s="206"/>
      <c r="O155" s="185"/>
      <c r="P155" s="188"/>
      <c r="T155" s="172"/>
      <c r="U155" s="172"/>
      <c r="V155" s="172"/>
      <c r="W155" s="172"/>
      <c r="X155" s="172"/>
      <c r="Y155" s="172"/>
      <c r="Z155" s="172"/>
      <c r="AA155" s="172"/>
      <c r="AB155" s="172"/>
      <c r="AC155" s="172"/>
      <c r="AD155" s="172"/>
      <c r="AE155" s="172"/>
      <c r="AF155" s="172"/>
      <c r="AG155" s="172"/>
    </row>
    <row r="156" spans="1:33" x14ac:dyDescent="0.2">
      <c r="A156" s="173" t="s">
        <v>11</v>
      </c>
      <c r="B156" s="174"/>
      <c r="C156" s="175"/>
      <c r="D156" s="173" t="s">
        <v>12</v>
      </c>
      <c r="E156" s="174"/>
      <c r="F156" s="175"/>
      <c r="G156" s="182" t="s">
        <v>35</v>
      </c>
      <c r="H156" s="174"/>
      <c r="I156" s="174"/>
      <c r="J156" s="174"/>
      <c r="K156" s="174"/>
      <c r="L156" s="174"/>
      <c r="M156" s="174"/>
      <c r="N156" s="175"/>
      <c r="O156" s="183">
        <f>AF156</f>
        <v>0</v>
      </c>
      <c r="P156" s="186">
        <f>AG156</f>
        <v>0</v>
      </c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172">
        <f>SUM(AF140:AF155)</f>
        <v>0</v>
      </c>
      <c r="AG156" s="172">
        <f>SUM(AG140:AG155)</f>
        <v>0</v>
      </c>
    </row>
    <row r="157" spans="1:33" x14ac:dyDescent="0.2">
      <c r="A157" s="176"/>
      <c r="B157" s="177"/>
      <c r="C157" s="178"/>
      <c r="D157" s="176"/>
      <c r="E157" s="177"/>
      <c r="F157" s="178"/>
      <c r="G157" s="176"/>
      <c r="H157" s="177"/>
      <c r="I157" s="177"/>
      <c r="J157" s="177"/>
      <c r="K157" s="177"/>
      <c r="L157" s="177"/>
      <c r="M157" s="177"/>
      <c r="N157" s="178"/>
      <c r="O157" s="184"/>
      <c r="P157" s="187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172"/>
      <c r="AG157" s="172"/>
    </row>
    <row r="158" spans="1:33" x14ac:dyDescent="0.2">
      <c r="A158" s="176"/>
      <c r="B158" s="177"/>
      <c r="C158" s="178"/>
      <c r="D158" s="176"/>
      <c r="E158" s="177"/>
      <c r="F158" s="178"/>
      <c r="G158" s="176"/>
      <c r="H158" s="177"/>
      <c r="I158" s="177"/>
      <c r="J158" s="177"/>
      <c r="K158" s="177"/>
      <c r="L158" s="177"/>
      <c r="M158" s="177"/>
      <c r="N158" s="178"/>
      <c r="O158" s="185"/>
      <c r="P158" s="188"/>
    </row>
    <row r="159" spans="1:33" x14ac:dyDescent="0.2">
      <c r="A159" s="176"/>
      <c r="B159" s="177"/>
      <c r="C159" s="178"/>
      <c r="D159" s="176"/>
      <c r="E159" s="177"/>
      <c r="F159" s="178"/>
      <c r="G159" s="176"/>
      <c r="H159" s="177"/>
      <c r="I159" s="177"/>
      <c r="J159" s="177"/>
      <c r="K159" s="177"/>
      <c r="L159" s="177"/>
      <c r="M159" s="177"/>
      <c r="N159" s="178"/>
      <c r="O159" s="189"/>
      <c r="P159" s="190"/>
    </row>
    <row r="160" spans="1:33" x14ac:dyDescent="0.2">
      <c r="A160" s="176"/>
      <c r="B160" s="177"/>
      <c r="C160" s="178"/>
      <c r="D160" s="176"/>
      <c r="E160" s="177"/>
      <c r="F160" s="178"/>
      <c r="G160" s="176"/>
      <c r="H160" s="177"/>
      <c r="I160" s="177"/>
      <c r="J160" s="177"/>
      <c r="K160" s="177"/>
      <c r="L160" s="177"/>
      <c r="M160" s="177"/>
      <c r="N160" s="178"/>
      <c r="O160" s="191"/>
      <c r="P160" s="192"/>
    </row>
    <row r="161" spans="1:16" x14ac:dyDescent="0.2">
      <c r="A161" s="179"/>
      <c r="B161" s="180"/>
      <c r="C161" s="181"/>
      <c r="D161" s="179"/>
      <c r="E161" s="180"/>
      <c r="F161" s="181"/>
      <c r="G161" s="179"/>
      <c r="H161" s="180"/>
      <c r="I161" s="180"/>
      <c r="J161" s="180"/>
      <c r="K161" s="180"/>
      <c r="L161" s="180"/>
      <c r="M161" s="180"/>
      <c r="N161" s="181"/>
      <c r="O161" s="193"/>
      <c r="P161" s="194"/>
    </row>
    <row r="162" spans="1:16" x14ac:dyDescent="0.2">
      <c r="A162" s="163" t="s">
        <v>29</v>
      </c>
      <c r="B162" s="164"/>
      <c r="C162" s="164"/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5"/>
    </row>
    <row r="163" spans="1:16" x14ac:dyDescent="0.2">
      <c r="A163" s="166"/>
      <c r="B163" s="167"/>
      <c r="C163" s="167"/>
      <c r="D163" s="167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8"/>
    </row>
    <row r="164" spans="1:16" x14ac:dyDescent="0.2">
      <c r="A164" s="169"/>
      <c r="B164" s="170"/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1"/>
    </row>
    <row r="167" spans="1:16" x14ac:dyDescent="0.2">
      <c r="D167" s="14" t="str">
        <f>_xlfn.CONCAT(A9,C9)</f>
        <v>SCOTLANDWALES</v>
      </c>
      <c r="E167" s="14">
        <f>O33</f>
        <v>0</v>
      </c>
      <c r="F167" s="14">
        <f>P33</f>
        <v>0</v>
      </c>
    </row>
    <row r="168" spans="1:16" x14ac:dyDescent="0.2">
      <c r="D168" s="14" t="str">
        <f>_xlfn.CONCAT(A50,C50)</f>
        <v>IRELANDGUERNSEY</v>
      </c>
      <c r="E168" s="14">
        <f>O74</f>
        <v>0</v>
      </c>
      <c r="F168" s="14">
        <f>P74</f>
        <v>0</v>
      </c>
    </row>
    <row r="169" spans="1:16" x14ac:dyDescent="0.2">
      <c r="D169" s="14" t="str">
        <f>_xlfn.CONCAT(A91,C91)</f>
        <v>ISLE OF MANENGLAND</v>
      </c>
      <c r="E169" s="14">
        <f>O115</f>
        <v>0</v>
      </c>
      <c r="F169" s="14">
        <f>P115</f>
        <v>0</v>
      </c>
    </row>
    <row r="170" spans="1:16" x14ac:dyDescent="0.2">
      <c r="D170" s="14" t="str">
        <f>_xlfn.CONCAT(A132,C132)</f>
        <v>NO MATCHJERSEY</v>
      </c>
      <c r="E170" s="14">
        <f>O156</f>
        <v>0</v>
      </c>
      <c r="F170" s="14">
        <f>P156</f>
        <v>0</v>
      </c>
    </row>
    <row r="171" spans="1:16" x14ac:dyDescent="0.2">
      <c r="D171" s="14" t="str">
        <f>_xlfn.CONCAT(C9,A9)</f>
        <v>WALESSCOTLAND</v>
      </c>
      <c r="E171" s="14">
        <f t="shared" ref="E171:E174" si="0">F167</f>
        <v>0</v>
      </c>
      <c r="F171" s="14">
        <f t="shared" ref="F171:F174" si="1">E167</f>
        <v>0</v>
      </c>
    </row>
    <row r="172" spans="1:16" x14ac:dyDescent="0.2">
      <c r="D172" s="14" t="str">
        <f>_xlfn.CONCAT(C50,A50)</f>
        <v>GUERNSEYIRELAND</v>
      </c>
      <c r="E172" s="14">
        <f t="shared" si="0"/>
        <v>0</v>
      </c>
      <c r="F172" s="14">
        <f t="shared" si="1"/>
        <v>0</v>
      </c>
    </row>
    <row r="173" spans="1:16" x14ac:dyDescent="0.2">
      <c r="D173" s="14" t="str">
        <f>_xlfn.CONCAT(C91,A91)</f>
        <v>ENGLANDISLE OF MAN</v>
      </c>
      <c r="E173" s="14">
        <f t="shared" si="0"/>
        <v>0</v>
      </c>
      <c r="F173" s="14">
        <f t="shared" si="1"/>
        <v>0</v>
      </c>
    </row>
    <row r="174" spans="1:16" x14ac:dyDescent="0.2">
      <c r="D174" s="14" t="str">
        <f>_xlfn.CONCAT(C132,A132)</f>
        <v>JERSEYNO MATCH</v>
      </c>
      <c r="E174" s="14">
        <f t="shared" si="0"/>
        <v>0</v>
      </c>
      <c r="F174" s="14">
        <f t="shared" si="1"/>
        <v>0</v>
      </c>
    </row>
    <row r="176" spans="1:16" x14ac:dyDescent="0.2">
      <c r="D176" s="14" t="str">
        <f>_xlfn.CONCAT(R17,R20)</f>
        <v>SCOSM1WALSM2</v>
      </c>
      <c r="E176" s="14">
        <f>O17</f>
        <v>0</v>
      </c>
      <c r="F176" s="14">
        <f>P17</f>
        <v>0</v>
      </c>
    </row>
    <row r="177" spans="4:6" x14ac:dyDescent="0.2">
      <c r="D177" s="14" t="str">
        <f>_xlfn.CONCAT(R18,R21)</f>
        <v>SCOSM2WALSM1</v>
      </c>
      <c r="E177" s="14">
        <f>O20</f>
        <v>0</v>
      </c>
      <c r="F177" s="14">
        <f>P20</f>
        <v>0</v>
      </c>
    </row>
    <row r="178" spans="4:6" x14ac:dyDescent="0.2">
      <c r="D178" s="14" t="str">
        <f>_xlfn.CONCAT(R17,R21)</f>
        <v>SCOSM1WALSM1</v>
      </c>
      <c r="E178" s="14">
        <f>O27</f>
        <v>0</v>
      </c>
      <c r="F178" s="14">
        <f>P27</f>
        <v>0</v>
      </c>
    </row>
    <row r="179" spans="4:6" x14ac:dyDescent="0.2">
      <c r="D179" s="14" t="str">
        <f>_xlfn.CONCAT(R18,R20)</f>
        <v>SCOSM2WALSM2</v>
      </c>
      <c r="E179" s="14">
        <f>O30</f>
        <v>0</v>
      </c>
      <c r="F179" s="14">
        <f>P30</f>
        <v>0</v>
      </c>
    </row>
    <row r="180" spans="4:6" x14ac:dyDescent="0.2">
      <c r="D180" s="14" t="str">
        <f>_xlfn.CONCAT(R58,R61)</f>
        <v>IRESM1GSYSM2</v>
      </c>
      <c r="E180" s="14">
        <f>O58</f>
        <v>0</v>
      </c>
      <c r="F180" s="14">
        <f>P58</f>
        <v>0</v>
      </c>
    </row>
    <row r="181" spans="4:6" x14ac:dyDescent="0.2">
      <c r="D181" s="14" t="str">
        <f>_xlfn.CONCAT(R59,R62)</f>
        <v>IRESM2GSYSM1</v>
      </c>
      <c r="E181" s="14">
        <f>O61</f>
        <v>0</v>
      </c>
      <c r="F181" s="14">
        <f>P61</f>
        <v>0</v>
      </c>
    </row>
    <row r="182" spans="4:6" x14ac:dyDescent="0.2">
      <c r="D182" s="14" t="str">
        <f>_xlfn.CONCAT(R58,R62)</f>
        <v>IRESM1GSYSM1</v>
      </c>
      <c r="E182" s="14">
        <f>O68</f>
        <v>0</v>
      </c>
      <c r="F182" s="14">
        <f>P68</f>
        <v>0</v>
      </c>
    </row>
    <row r="183" spans="4:6" x14ac:dyDescent="0.2">
      <c r="D183" s="14" t="str">
        <f>_xlfn.CONCAT(R59,R61)</f>
        <v>IRESM2GSYSM2</v>
      </c>
      <c r="E183" s="14">
        <f>O71</f>
        <v>0</v>
      </c>
      <c r="F183" s="14">
        <f>P71</f>
        <v>0</v>
      </c>
    </row>
    <row r="184" spans="4:6" x14ac:dyDescent="0.2">
      <c r="D184" s="14" t="str">
        <f>_xlfn.CONCAT(R99,R102)</f>
        <v>IOMSM1ENGSM2</v>
      </c>
      <c r="E184" s="14">
        <f>O99</f>
        <v>0</v>
      </c>
      <c r="F184" s="14">
        <f>P99</f>
        <v>0</v>
      </c>
    </row>
    <row r="185" spans="4:6" x14ac:dyDescent="0.2">
      <c r="D185" s="14" t="str">
        <f>_xlfn.CONCAT(R100,R103)</f>
        <v>IOMSM2ENGSM1</v>
      </c>
      <c r="E185" s="14">
        <f>O102</f>
        <v>0</v>
      </c>
      <c r="F185" s="14">
        <f>P102</f>
        <v>0</v>
      </c>
    </row>
    <row r="186" spans="4:6" x14ac:dyDescent="0.2">
      <c r="D186" s="14" t="str">
        <f>_xlfn.CONCAT(R99,R103)</f>
        <v>IOMSM1ENGSM1</v>
      </c>
      <c r="E186" s="14">
        <f>O109</f>
        <v>0</v>
      </c>
      <c r="F186" s="14">
        <f>P109</f>
        <v>0</v>
      </c>
    </row>
    <row r="187" spans="4:6" x14ac:dyDescent="0.2">
      <c r="D187" s="14" t="str">
        <f>_xlfn.CONCAT(R100,R102)</f>
        <v>IOMSM2ENGSM2</v>
      </c>
      <c r="E187" s="14">
        <f>O112</f>
        <v>0</v>
      </c>
      <c r="F187" s="14">
        <f>P112</f>
        <v>0</v>
      </c>
    </row>
    <row r="188" spans="4:6" x14ac:dyDescent="0.2">
      <c r="D188" s="14" t="str">
        <f>_xlfn.CONCAT(R140,R143)</f>
        <v>NONESM1JSYSM2</v>
      </c>
      <c r="E188" s="14">
        <f>O140</f>
        <v>0</v>
      </c>
      <c r="F188" s="14">
        <f>P140</f>
        <v>0</v>
      </c>
    </row>
    <row r="189" spans="4:6" x14ac:dyDescent="0.2">
      <c r="D189" s="14" t="str">
        <f>_xlfn.CONCAT(R141,R144)</f>
        <v>NONESM2JSYSM1</v>
      </c>
      <c r="E189" s="14">
        <f>O143</f>
        <v>0</v>
      </c>
      <c r="F189" s="14">
        <f>P143</f>
        <v>0</v>
      </c>
    </row>
    <row r="190" spans="4:6" x14ac:dyDescent="0.2">
      <c r="D190" s="14" t="str">
        <f>_xlfn.CONCAT(R140,R144)</f>
        <v>NONESM1JSYSM1</v>
      </c>
      <c r="E190" s="14">
        <f>O150</f>
        <v>0</v>
      </c>
      <c r="F190" s="14">
        <f>P150</f>
        <v>0</v>
      </c>
    </row>
    <row r="191" spans="4:6" x14ac:dyDescent="0.2">
      <c r="D191" s="14" t="str">
        <f>_xlfn.CONCAT(R141,R143)</f>
        <v>NONESM2JSYSM2</v>
      </c>
      <c r="E191" s="14">
        <f>O153</f>
        <v>0</v>
      </c>
      <c r="F191" s="14">
        <f>P153</f>
        <v>0</v>
      </c>
    </row>
    <row r="192" spans="4:6" x14ac:dyDescent="0.2">
      <c r="D192" s="14" t="str">
        <f>_xlfn.CONCAT(R20,R17)</f>
        <v>WALSM2SCOSM1</v>
      </c>
      <c r="E192" s="14">
        <f t="shared" ref="E192:E207" si="2">F176</f>
        <v>0</v>
      </c>
      <c r="F192" s="14">
        <f t="shared" ref="F192:F207" si="3">E176</f>
        <v>0</v>
      </c>
    </row>
    <row r="193" spans="4:6" x14ac:dyDescent="0.2">
      <c r="D193" s="14" t="str">
        <f>_xlfn.CONCAT(R21,R18)</f>
        <v>WALSM1SCOSM2</v>
      </c>
      <c r="E193" s="14">
        <f t="shared" si="2"/>
        <v>0</v>
      </c>
      <c r="F193" s="14">
        <f t="shared" si="3"/>
        <v>0</v>
      </c>
    </row>
    <row r="194" spans="4:6" x14ac:dyDescent="0.2">
      <c r="D194" s="14" t="str">
        <f>_xlfn.CONCAT(R21,R17)</f>
        <v>WALSM1SCOSM1</v>
      </c>
      <c r="E194" s="14">
        <f t="shared" si="2"/>
        <v>0</v>
      </c>
      <c r="F194" s="14">
        <f t="shared" si="3"/>
        <v>0</v>
      </c>
    </row>
    <row r="195" spans="4:6" x14ac:dyDescent="0.2">
      <c r="D195" s="14" t="str">
        <f>_xlfn.CONCAT(R20,R18)</f>
        <v>WALSM2SCOSM2</v>
      </c>
      <c r="E195" s="14">
        <f t="shared" si="2"/>
        <v>0</v>
      </c>
      <c r="F195" s="14">
        <f t="shared" si="3"/>
        <v>0</v>
      </c>
    </row>
    <row r="196" spans="4:6" x14ac:dyDescent="0.2">
      <c r="D196" s="14" t="str">
        <f>_xlfn.CONCAT(R61,R58)</f>
        <v>GSYSM2IRESM1</v>
      </c>
      <c r="E196" s="14">
        <f t="shared" si="2"/>
        <v>0</v>
      </c>
      <c r="F196" s="14">
        <f t="shared" si="3"/>
        <v>0</v>
      </c>
    </row>
    <row r="197" spans="4:6" x14ac:dyDescent="0.2">
      <c r="D197" s="14" t="str">
        <f>_xlfn.CONCAT(R62,R59)</f>
        <v>GSYSM1IRESM2</v>
      </c>
      <c r="E197" s="14">
        <f t="shared" si="2"/>
        <v>0</v>
      </c>
      <c r="F197" s="14">
        <f t="shared" si="3"/>
        <v>0</v>
      </c>
    </row>
    <row r="198" spans="4:6" x14ac:dyDescent="0.2">
      <c r="D198" s="14" t="str">
        <f>_xlfn.CONCAT(R62,R58)</f>
        <v>GSYSM1IRESM1</v>
      </c>
      <c r="E198" s="14">
        <f t="shared" si="2"/>
        <v>0</v>
      </c>
      <c r="F198" s="14">
        <f t="shared" si="3"/>
        <v>0</v>
      </c>
    </row>
    <row r="199" spans="4:6" x14ac:dyDescent="0.2">
      <c r="D199" s="14" t="str">
        <f>_xlfn.CONCAT(R61,R59)</f>
        <v>GSYSM2IRESM2</v>
      </c>
      <c r="E199" s="14">
        <f t="shared" si="2"/>
        <v>0</v>
      </c>
      <c r="F199" s="14">
        <f t="shared" si="3"/>
        <v>0</v>
      </c>
    </row>
    <row r="200" spans="4:6" x14ac:dyDescent="0.2">
      <c r="D200" s="14" t="str">
        <f>_xlfn.CONCAT(R102,R99)</f>
        <v>ENGSM2IOMSM1</v>
      </c>
      <c r="E200" s="14">
        <f t="shared" si="2"/>
        <v>0</v>
      </c>
      <c r="F200" s="14">
        <f t="shared" si="3"/>
        <v>0</v>
      </c>
    </row>
    <row r="201" spans="4:6" x14ac:dyDescent="0.2">
      <c r="D201" s="14" t="str">
        <f>_xlfn.CONCAT(R103,R100)</f>
        <v>ENGSM1IOMSM2</v>
      </c>
      <c r="E201" s="14">
        <f t="shared" si="2"/>
        <v>0</v>
      </c>
      <c r="F201" s="14">
        <f t="shared" si="3"/>
        <v>0</v>
      </c>
    </row>
    <row r="202" spans="4:6" x14ac:dyDescent="0.2">
      <c r="D202" s="14" t="str">
        <f>_xlfn.CONCAT(R103,R99)</f>
        <v>ENGSM1IOMSM1</v>
      </c>
      <c r="E202" s="14">
        <f t="shared" si="2"/>
        <v>0</v>
      </c>
      <c r="F202" s="14">
        <f t="shared" si="3"/>
        <v>0</v>
      </c>
    </row>
    <row r="203" spans="4:6" x14ac:dyDescent="0.2">
      <c r="D203" s="14" t="str">
        <f>_xlfn.CONCAT(R102,R100)</f>
        <v>ENGSM2IOMSM2</v>
      </c>
      <c r="E203" s="14">
        <f t="shared" si="2"/>
        <v>0</v>
      </c>
      <c r="F203" s="14">
        <f t="shared" si="3"/>
        <v>0</v>
      </c>
    </row>
    <row r="204" spans="4:6" x14ac:dyDescent="0.2">
      <c r="D204" s="14" t="str">
        <f>_xlfn.CONCAT(R143,R140)</f>
        <v>JSYSM2NONESM1</v>
      </c>
      <c r="E204" s="14">
        <f t="shared" si="2"/>
        <v>0</v>
      </c>
      <c r="F204" s="14">
        <f t="shared" si="3"/>
        <v>0</v>
      </c>
    </row>
    <row r="205" spans="4:6" x14ac:dyDescent="0.2">
      <c r="D205" s="14" t="str">
        <f>_xlfn.CONCAT(R144,R141)</f>
        <v>JSYSM1NONESM2</v>
      </c>
      <c r="E205" s="14">
        <f t="shared" si="2"/>
        <v>0</v>
      </c>
      <c r="F205" s="14">
        <f t="shared" si="3"/>
        <v>0</v>
      </c>
    </row>
    <row r="206" spans="4:6" x14ac:dyDescent="0.2">
      <c r="D206" s="14" t="str">
        <f>_xlfn.CONCAT(R144,R140)</f>
        <v>JSYSM1NONESM1</v>
      </c>
      <c r="E206" s="14">
        <f t="shared" si="2"/>
        <v>0</v>
      </c>
      <c r="F206" s="14">
        <f t="shared" si="3"/>
        <v>0</v>
      </c>
    </row>
    <row r="207" spans="4:6" x14ac:dyDescent="0.2">
      <c r="D207" s="14" t="str">
        <f>_xlfn.CONCAT(R143,R141)</f>
        <v>JSYSM2NONESM2</v>
      </c>
      <c r="E207" s="14">
        <f t="shared" si="2"/>
        <v>0</v>
      </c>
      <c r="F207" s="14">
        <f t="shared" si="3"/>
        <v>0</v>
      </c>
    </row>
  </sheetData>
  <mergeCells count="762">
    <mergeCell ref="A1:P3"/>
    <mergeCell ref="A4:P6"/>
    <mergeCell ref="A7:B8"/>
    <mergeCell ref="C7:D8"/>
    <mergeCell ref="G7:H8"/>
    <mergeCell ref="I7:O8"/>
    <mergeCell ref="I15:J16"/>
    <mergeCell ref="K15:L16"/>
    <mergeCell ref="A9:B14"/>
    <mergeCell ref="C9:D14"/>
    <mergeCell ref="G9:H10"/>
    <mergeCell ref="I9:O10"/>
    <mergeCell ref="G11:H12"/>
    <mergeCell ref="I11:O12"/>
    <mergeCell ref="G13:H14"/>
    <mergeCell ref="I13:O14"/>
    <mergeCell ref="J17:J19"/>
    <mergeCell ref="K17:K19"/>
    <mergeCell ref="L17:L19"/>
    <mergeCell ref="M17:M19"/>
    <mergeCell ref="AB15:AC15"/>
    <mergeCell ref="AD15:AE15"/>
    <mergeCell ref="AF15:AG15"/>
    <mergeCell ref="A17:A19"/>
    <mergeCell ref="B17:B19"/>
    <mergeCell ref="C17:C19"/>
    <mergeCell ref="D17:D19"/>
    <mergeCell ref="E17:E19"/>
    <mergeCell ref="F17:F19"/>
    <mergeCell ref="G17:G19"/>
    <mergeCell ref="M15:N16"/>
    <mergeCell ref="O15:P16"/>
    <mergeCell ref="T15:U15"/>
    <mergeCell ref="V15:W15"/>
    <mergeCell ref="X15:Y15"/>
    <mergeCell ref="Z15:AA15"/>
    <mergeCell ref="A15:B16"/>
    <mergeCell ref="C15:D16"/>
    <mergeCell ref="E15:F16"/>
    <mergeCell ref="G15:H16"/>
    <mergeCell ref="AC17:AC19"/>
    <mergeCell ref="AD17:AD19"/>
    <mergeCell ref="AE17:AE19"/>
    <mergeCell ref="AF17:AF19"/>
    <mergeCell ref="AG17:AG19"/>
    <mergeCell ref="A20:A22"/>
    <mergeCell ref="B20:B22"/>
    <mergeCell ref="C20:C22"/>
    <mergeCell ref="D20:D22"/>
    <mergeCell ref="E20:E22"/>
    <mergeCell ref="W17:W19"/>
    <mergeCell ref="X17:X19"/>
    <mergeCell ref="Y17:Y19"/>
    <mergeCell ref="Z17:Z19"/>
    <mergeCell ref="AA17:AA19"/>
    <mergeCell ref="AB17:AB19"/>
    <mergeCell ref="N17:N19"/>
    <mergeCell ref="O17:O19"/>
    <mergeCell ref="P17:P19"/>
    <mergeCell ref="T17:T19"/>
    <mergeCell ref="U17:U19"/>
    <mergeCell ref="V17:V19"/>
    <mergeCell ref="H17:H19"/>
    <mergeCell ref="I17:I19"/>
    <mergeCell ref="Y20:Y22"/>
    <mergeCell ref="Z20:Z22"/>
    <mergeCell ref="L20:L22"/>
    <mergeCell ref="M20:M22"/>
    <mergeCell ref="N20:N22"/>
    <mergeCell ref="O20:O22"/>
    <mergeCell ref="P20:P22"/>
    <mergeCell ref="T20:T22"/>
    <mergeCell ref="F20:F22"/>
    <mergeCell ref="G20:G22"/>
    <mergeCell ref="H20:H22"/>
    <mergeCell ref="I20:I22"/>
    <mergeCell ref="J20:J22"/>
    <mergeCell ref="K20:K22"/>
    <mergeCell ref="L23:L26"/>
    <mergeCell ref="M23:M26"/>
    <mergeCell ref="N23:N26"/>
    <mergeCell ref="O23:O26"/>
    <mergeCell ref="AG20:AG22"/>
    <mergeCell ref="A23:A26"/>
    <mergeCell ref="B23:B24"/>
    <mergeCell ref="C23:C26"/>
    <mergeCell ref="D23:D24"/>
    <mergeCell ref="E23:E26"/>
    <mergeCell ref="F23:F26"/>
    <mergeCell ref="G23:G26"/>
    <mergeCell ref="H23:H26"/>
    <mergeCell ref="I23:I26"/>
    <mergeCell ref="AA20:AA22"/>
    <mergeCell ref="AB20:AB22"/>
    <mergeCell ref="AC20:AC22"/>
    <mergeCell ref="AD20:AD22"/>
    <mergeCell ref="AE20:AE22"/>
    <mergeCell ref="AF20:AF22"/>
    <mergeCell ref="U20:U22"/>
    <mergeCell ref="V20:V22"/>
    <mergeCell ref="W20:W22"/>
    <mergeCell ref="X20:X22"/>
    <mergeCell ref="AE23:AE26"/>
    <mergeCell ref="AF23:AF26"/>
    <mergeCell ref="AG23:AG26"/>
    <mergeCell ref="B25:B26"/>
    <mergeCell ref="D25:D26"/>
    <mergeCell ref="A27:A29"/>
    <mergeCell ref="B27:B29"/>
    <mergeCell ref="C27:C29"/>
    <mergeCell ref="D27:D29"/>
    <mergeCell ref="E27:E29"/>
    <mergeCell ref="Y23:Y26"/>
    <mergeCell ref="Z23:Z26"/>
    <mergeCell ref="AA23:AA26"/>
    <mergeCell ref="AB23:AB26"/>
    <mergeCell ref="AC23:AC26"/>
    <mergeCell ref="AD23:AD26"/>
    <mergeCell ref="P23:P26"/>
    <mergeCell ref="T23:T26"/>
    <mergeCell ref="U23:U26"/>
    <mergeCell ref="V23:V26"/>
    <mergeCell ref="W23:W26"/>
    <mergeCell ref="X23:X26"/>
    <mergeCell ref="J23:J26"/>
    <mergeCell ref="K23:K26"/>
    <mergeCell ref="X27:X29"/>
    <mergeCell ref="Y27:Y29"/>
    <mergeCell ref="L27:L29"/>
    <mergeCell ref="M27:M29"/>
    <mergeCell ref="N27:N29"/>
    <mergeCell ref="O27:O29"/>
    <mergeCell ref="P27:P29"/>
    <mergeCell ref="Q27:Q28"/>
    <mergeCell ref="F27:F29"/>
    <mergeCell ref="G27:G29"/>
    <mergeCell ref="H27:H29"/>
    <mergeCell ref="I27:I29"/>
    <mergeCell ref="J27:J29"/>
    <mergeCell ref="K27:K29"/>
    <mergeCell ref="K30:K32"/>
    <mergeCell ref="L30:L32"/>
    <mergeCell ref="M30:M32"/>
    <mergeCell ref="N30:N32"/>
    <mergeCell ref="AF27:AF29"/>
    <mergeCell ref="AG27:AG29"/>
    <mergeCell ref="A30:A32"/>
    <mergeCell ref="B30:B32"/>
    <mergeCell ref="C30:C32"/>
    <mergeCell ref="D30:D32"/>
    <mergeCell ref="E30:E32"/>
    <mergeCell ref="F30:F32"/>
    <mergeCell ref="G30:G32"/>
    <mergeCell ref="H30:H32"/>
    <mergeCell ref="Z27:Z29"/>
    <mergeCell ref="AA27:AA29"/>
    <mergeCell ref="AB27:AB29"/>
    <mergeCell ref="AC27:AC29"/>
    <mergeCell ref="AD27:AD29"/>
    <mergeCell ref="AE27:AE29"/>
    <mergeCell ref="T27:T29"/>
    <mergeCell ref="U27:U29"/>
    <mergeCell ref="V27:V29"/>
    <mergeCell ref="W27:W29"/>
    <mergeCell ref="AD30:AD32"/>
    <mergeCell ref="AE30:AE32"/>
    <mergeCell ref="AF30:AF32"/>
    <mergeCell ref="AG30:AG32"/>
    <mergeCell ref="A33:C38"/>
    <mergeCell ref="D33:F38"/>
    <mergeCell ref="G33:N38"/>
    <mergeCell ref="O33:O35"/>
    <mergeCell ref="P33:P35"/>
    <mergeCell ref="AF33:AF34"/>
    <mergeCell ref="X30:X32"/>
    <mergeCell ref="Y30:Y32"/>
    <mergeCell ref="Z30:Z32"/>
    <mergeCell ref="AA30:AA32"/>
    <mergeCell ref="AB30:AB32"/>
    <mergeCell ref="AC30:AC32"/>
    <mergeCell ref="O30:O32"/>
    <mergeCell ref="P30:P32"/>
    <mergeCell ref="T30:T32"/>
    <mergeCell ref="U30:U32"/>
    <mergeCell ref="V30:V32"/>
    <mergeCell ref="W30:W32"/>
    <mergeCell ref="I30:I32"/>
    <mergeCell ref="J30:J32"/>
    <mergeCell ref="AG33:AG34"/>
    <mergeCell ref="O36:P38"/>
    <mergeCell ref="A39:P41"/>
    <mergeCell ref="A42:P44"/>
    <mergeCell ref="A45:P47"/>
    <mergeCell ref="A48:B49"/>
    <mergeCell ref="C48:D49"/>
    <mergeCell ref="G48:H49"/>
    <mergeCell ref="I48:O49"/>
    <mergeCell ref="I56:J57"/>
    <mergeCell ref="K56:L57"/>
    <mergeCell ref="A50:B55"/>
    <mergeCell ref="C50:D55"/>
    <mergeCell ref="G50:H51"/>
    <mergeCell ref="I50:O51"/>
    <mergeCell ref="G52:H53"/>
    <mergeCell ref="I52:O53"/>
    <mergeCell ref="G54:H55"/>
    <mergeCell ref="I54:O55"/>
    <mergeCell ref="J58:J60"/>
    <mergeCell ref="K58:K60"/>
    <mergeCell ref="L58:L60"/>
    <mergeCell ref="M58:M60"/>
    <mergeCell ref="AB56:AC56"/>
    <mergeCell ref="AD56:AE56"/>
    <mergeCell ref="AF56:AG56"/>
    <mergeCell ref="A58:A60"/>
    <mergeCell ref="B58:B60"/>
    <mergeCell ref="C58:C60"/>
    <mergeCell ref="D58:D60"/>
    <mergeCell ref="E58:E60"/>
    <mergeCell ref="F58:F60"/>
    <mergeCell ref="G58:G60"/>
    <mergeCell ref="M56:N57"/>
    <mergeCell ref="O56:P57"/>
    <mergeCell ref="T56:U56"/>
    <mergeCell ref="V56:W56"/>
    <mergeCell ref="X56:Y56"/>
    <mergeCell ref="Z56:AA56"/>
    <mergeCell ref="A56:B57"/>
    <mergeCell ref="C56:D57"/>
    <mergeCell ref="E56:F57"/>
    <mergeCell ref="G56:H57"/>
    <mergeCell ref="AC58:AC60"/>
    <mergeCell ref="AD58:AD60"/>
    <mergeCell ref="AE58:AE60"/>
    <mergeCell ref="AF58:AF60"/>
    <mergeCell ref="AG58:AG60"/>
    <mergeCell ref="A61:A63"/>
    <mergeCell ref="B61:B63"/>
    <mergeCell ref="C61:C63"/>
    <mergeCell ref="D61:D63"/>
    <mergeCell ref="E61:E63"/>
    <mergeCell ref="W58:W60"/>
    <mergeCell ref="X58:X60"/>
    <mergeCell ref="Y58:Y60"/>
    <mergeCell ref="Z58:Z60"/>
    <mergeCell ref="AA58:AA60"/>
    <mergeCell ref="AB58:AB60"/>
    <mergeCell ref="N58:N60"/>
    <mergeCell ref="O58:O60"/>
    <mergeCell ref="P58:P60"/>
    <mergeCell ref="T58:T60"/>
    <mergeCell ref="U58:U60"/>
    <mergeCell ref="V58:V60"/>
    <mergeCell ref="H58:H60"/>
    <mergeCell ref="I58:I60"/>
    <mergeCell ref="Y61:Y63"/>
    <mergeCell ref="Z61:Z63"/>
    <mergeCell ref="L61:L63"/>
    <mergeCell ref="M61:M63"/>
    <mergeCell ref="N61:N63"/>
    <mergeCell ref="O61:O63"/>
    <mergeCell ref="P61:P63"/>
    <mergeCell ref="T61:T63"/>
    <mergeCell ref="F61:F63"/>
    <mergeCell ref="G61:G63"/>
    <mergeCell ref="H61:H63"/>
    <mergeCell ref="I61:I63"/>
    <mergeCell ref="J61:J63"/>
    <mergeCell ref="K61:K63"/>
    <mergeCell ref="L64:L67"/>
    <mergeCell ref="M64:M67"/>
    <mergeCell ref="N64:N67"/>
    <mergeCell ref="O64:O67"/>
    <mergeCell ref="AG61:AG63"/>
    <mergeCell ref="A64:A67"/>
    <mergeCell ref="B64:B65"/>
    <mergeCell ref="C64:C67"/>
    <mergeCell ref="D64:D65"/>
    <mergeCell ref="E64:E67"/>
    <mergeCell ref="F64:F67"/>
    <mergeCell ref="G64:G67"/>
    <mergeCell ref="H64:H67"/>
    <mergeCell ref="I64:I67"/>
    <mergeCell ref="AA61:AA63"/>
    <mergeCell ref="AB61:AB63"/>
    <mergeCell ref="AC61:AC63"/>
    <mergeCell ref="AD61:AD63"/>
    <mergeCell ref="AE61:AE63"/>
    <mergeCell ref="AF61:AF63"/>
    <mergeCell ref="U61:U63"/>
    <mergeCell ref="V61:V63"/>
    <mergeCell ref="W61:W63"/>
    <mergeCell ref="X61:X63"/>
    <mergeCell ref="AE64:AE67"/>
    <mergeCell ref="AF64:AF67"/>
    <mergeCell ref="AG64:AG67"/>
    <mergeCell ref="B66:B67"/>
    <mergeCell ref="D66:D67"/>
    <mergeCell ref="A68:A70"/>
    <mergeCell ref="B68:B70"/>
    <mergeCell ref="C68:C70"/>
    <mergeCell ref="D68:D70"/>
    <mergeCell ref="E68:E70"/>
    <mergeCell ref="Y64:Y67"/>
    <mergeCell ref="Z64:Z67"/>
    <mergeCell ref="AA64:AA67"/>
    <mergeCell ref="AB64:AB67"/>
    <mergeCell ref="AC64:AC67"/>
    <mergeCell ref="AD64:AD67"/>
    <mergeCell ref="P64:P67"/>
    <mergeCell ref="T64:T67"/>
    <mergeCell ref="U64:U67"/>
    <mergeCell ref="V64:V67"/>
    <mergeCell ref="W64:W67"/>
    <mergeCell ref="X64:X67"/>
    <mergeCell ref="J64:J67"/>
    <mergeCell ref="K64:K67"/>
    <mergeCell ref="X68:X70"/>
    <mergeCell ref="Y68:Y70"/>
    <mergeCell ref="L68:L70"/>
    <mergeCell ref="M68:M70"/>
    <mergeCell ref="N68:N70"/>
    <mergeCell ref="O68:O70"/>
    <mergeCell ref="P68:P70"/>
    <mergeCell ref="Q68:Q69"/>
    <mergeCell ref="F68:F70"/>
    <mergeCell ref="G68:G70"/>
    <mergeCell ref="H68:H70"/>
    <mergeCell ref="I68:I70"/>
    <mergeCell ref="J68:J70"/>
    <mergeCell ref="K68:K70"/>
    <mergeCell ref="K71:K73"/>
    <mergeCell ref="L71:L73"/>
    <mergeCell ref="M71:M73"/>
    <mergeCell ref="N71:N73"/>
    <mergeCell ref="AF68:AF70"/>
    <mergeCell ref="AG68:AG70"/>
    <mergeCell ref="A71:A73"/>
    <mergeCell ref="B71:B73"/>
    <mergeCell ref="C71:C73"/>
    <mergeCell ref="D71:D73"/>
    <mergeCell ref="E71:E73"/>
    <mergeCell ref="F71:F73"/>
    <mergeCell ref="G71:G73"/>
    <mergeCell ref="H71:H73"/>
    <mergeCell ref="Z68:Z70"/>
    <mergeCell ref="AA68:AA70"/>
    <mergeCell ref="AB68:AB70"/>
    <mergeCell ref="AC68:AC70"/>
    <mergeCell ref="AD68:AD70"/>
    <mergeCell ref="AE68:AE70"/>
    <mergeCell ref="T68:T70"/>
    <mergeCell ref="U68:U70"/>
    <mergeCell ref="V68:V70"/>
    <mergeCell ref="W68:W70"/>
    <mergeCell ref="AD71:AD73"/>
    <mergeCell ref="AE71:AE73"/>
    <mergeCell ref="AF71:AF73"/>
    <mergeCell ref="AG71:AG73"/>
    <mergeCell ref="A74:C79"/>
    <mergeCell ref="D74:F79"/>
    <mergeCell ref="G74:N79"/>
    <mergeCell ref="O74:O76"/>
    <mergeCell ref="P74:P76"/>
    <mergeCell ref="AF74:AF75"/>
    <mergeCell ref="X71:X73"/>
    <mergeCell ref="Y71:Y73"/>
    <mergeCell ref="Z71:Z73"/>
    <mergeCell ref="AA71:AA73"/>
    <mergeCell ref="AB71:AB73"/>
    <mergeCell ref="AC71:AC73"/>
    <mergeCell ref="O71:O73"/>
    <mergeCell ref="P71:P73"/>
    <mergeCell ref="T71:T73"/>
    <mergeCell ref="U71:U73"/>
    <mergeCell ref="V71:V73"/>
    <mergeCell ref="W71:W73"/>
    <mergeCell ref="I71:I73"/>
    <mergeCell ref="J71:J73"/>
    <mergeCell ref="AG74:AG75"/>
    <mergeCell ref="O77:P79"/>
    <mergeCell ref="A80:P82"/>
    <mergeCell ref="A83:P85"/>
    <mergeCell ref="A86:P88"/>
    <mergeCell ref="A89:B90"/>
    <mergeCell ref="C89:D90"/>
    <mergeCell ref="G89:H90"/>
    <mergeCell ref="I89:O90"/>
    <mergeCell ref="I97:J98"/>
    <mergeCell ref="K97:L98"/>
    <mergeCell ref="A91:B96"/>
    <mergeCell ref="C91:D96"/>
    <mergeCell ref="G91:H92"/>
    <mergeCell ref="I91:O92"/>
    <mergeCell ref="G93:H94"/>
    <mergeCell ref="I93:O94"/>
    <mergeCell ref="G95:H96"/>
    <mergeCell ref="I95:O96"/>
    <mergeCell ref="J99:J101"/>
    <mergeCell ref="K99:K101"/>
    <mergeCell ref="L99:L101"/>
    <mergeCell ref="M99:M101"/>
    <mergeCell ref="AB97:AC97"/>
    <mergeCell ref="AD97:AE97"/>
    <mergeCell ref="AF97:AG97"/>
    <mergeCell ref="A99:A101"/>
    <mergeCell ref="B99:B101"/>
    <mergeCell ref="C99:C101"/>
    <mergeCell ref="D99:D101"/>
    <mergeCell ref="E99:E101"/>
    <mergeCell ref="F99:F101"/>
    <mergeCell ref="G99:G101"/>
    <mergeCell ref="M97:N98"/>
    <mergeCell ref="O97:P98"/>
    <mergeCell ref="T97:U97"/>
    <mergeCell ref="V97:W97"/>
    <mergeCell ref="X97:Y97"/>
    <mergeCell ref="Z97:AA97"/>
    <mergeCell ref="A97:B98"/>
    <mergeCell ref="C97:D98"/>
    <mergeCell ref="E97:F98"/>
    <mergeCell ref="G97:H98"/>
    <mergeCell ref="AC99:AC101"/>
    <mergeCell ref="AD99:AD101"/>
    <mergeCell ref="AE99:AE101"/>
    <mergeCell ref="AF99:AF101"/>
    <mergeCell ref="AG99:AG101"/>
    <mergeCell ref="A102:A104"/>
    <mergeCell ref="B102:B104"/>
    <mergeCell ref="C102:C104"/>
    <mergeCell ref="D102:D104"/>
    <mergeCell ref="E102:E104"/>
    <mergeCell ref="W99:W101"/>
    <mergeCell ref="X99:X101"/>
    <mergeCell ref="Y99:Y101"/>
    <mergeCell ref="Z99:Z101"/>
    <mergeCell ref="AA99:AA101"/>
    <mergeCell ref="AB99:AB101"/>
    <mergeCell ref="N99:N101"/>
    <mergeCell ref="O99:O101"/>
    <mergeCell ref="P99:P101"/>
    <mergeCell ref="T99:T101"/>
    <mergeCell ref="U99:U101"/>
    <mergeCell ref="V99:V101"/>
    <mergeCell ref="H99:H101"/>
    <mergeCell ref="I99:I101"/>
    <mergeCell ref="Y102:Y104"/>
    <mergeCell ref="Z102:Z104"/>
    <mergeCell ref="L102:L104"/>
    <mergeCell ref="M102:M104"/>
    <mergeCell ref="N102:N104"/>
    <mergeCell ref="O102:O104"/>
    <mergeCell ref="P102:P104"/>
    <mergeCell ref="T102:T104"/>
    <mergeCell ref="F102:F104"/>
    <mergeCell ref="G102:G104"/>
    <mergeCell ref="H102:H104"/>
    <mergeCell ref="I102:I104"/>
    <mergeCell ref="J102:J104"/>
    <mergeCell ref="K102:K104"/>
    <mergeCell ref="L105:L108"/>
    <mergeCell ref="M105:M108"/>
    <mergeCell ref="N105:N108"/>
    <mergeCell ref="O105:O108"/>
    <mergeCell ref="AG102:AG104"/>
    <mergeCell ref="A105:A108"/>
    <mergeCell ref="B105:B106"/>
    <mergeCell ref="C105:C108"/>
    <mergeCell ref="D105:D106"/>
    <mergeCell ref="E105:E108"/>
    <mergeCell ref="F105:F108"/>
    <mergeCell ref="G105:G108"/>
    <mergeCell ref="H105:H108"/>
    <mergeCell ref="I105:I108"/>
    <mergeCell ref="AA102:AA104"/>
    <mergeCell ref="AB102:AB104"/>
    <mergeCell ref="AC102:AC104"/>
    <mergeCell ref="AD102:AD104"/>
    <mergeCell ref="AE102:AE104"/>
    <mergeCell ref="AF102:AF104"/>
    <mergeCell ref="U102:U104"/>
    <mergeCell ref="V102:V104"/>
    <mergeCell ref="W102:W104"/>
    <mergeCell ref="X102:X104"/>
    <mergeCell ref="AE105:AE108"/>
    <mergeCell ref="AF105:AF108"/>
    <mergeCell ref="AG105:AG108"/>
    <mergeCell ref="B107:B108"/>
    <mergeCell ref="D107:D108"/>
    <mergeCell ref="A109:A111"/>
    <mergeCell ref="B109:B111"/>
    <mergeCell ref="C109:C111"/>
    <mergeCell ref="D109:D111"/>
    <mergeCell ref="E109:E111"/>
    <mergeCell ref="Y105:Y108"/>
    <mergeCell ref="Z105:Z108"/>
    <mergeCell ref="AA105:AA108"/>
    <mergeCell ref="AB105:AB108"/>
    <mergeCell ref="AC105:AC108"/>
    <mergeCell ref="AD105:AD108"/>
    <mergeCell ref="P105:P108"/>
    <mergeCell ref="T105:T108"/>
    <mergeCell ref="U105:U108"/>
    <mergeCell ref="V105:V108"/>
    <mergeCell ref="W105:W108"/>
    <mergeCell ref="X105:X108"/>
    <mergeCell ref="J105:J108"/>
    <mergeCell ref="K105:K108"/>
    <mergeCell ref="N109:N111"/>
    <mergeCell ref="O109:O111"/>
    <mergeCell ref="P109:P111"/>
    <mergeCell ref="T109:T111"/>
    <mergeCell ref="F109:F111"/>
    <mergeCell ref="G109:G111"/>
    <mergeCell ref="H109:H111"/>
    <mergeCell ref="I109:I111"/>
    <mergeCell ref="J109:J111"/>
    <mergeCell ref="K109:K111"/>
    <mergeCell ref="AG109:AG111"/>
    <mergeCell ref="A112:A114"/>
    <mergeCell ref="B112:B114"/>
    <mergeCell ref="C112:C114"/>
    <mergeCell ref="D112:D114"/>
    <mergeCell ref="E112:E114"/>
    <mergeCell ref="F112:F114"/>
    <mergeCell ref="G112:G114"/>
    <mergeCell ref="H112:H114"/>
    <mergeCell ref="I112:I114"/>
    <mergeCell ref="AA109:AA111"/>
    <mergeCell ref="AB109:AB111"/>
    <mergeCell ref="AC109:AC111"/>
    <mergeCell ref="AD109:AD111"/>
    <mergeCell ref="AE109:AE111"/>
    <mergeCell ref="AF109:AF111"/>
    <mergeCell ref="U109:U111"/>
    <mergeCell ref="V109:V111"/>
    <mergeCell ref="W109:W111"/>
    <mergeCell ref="X109:X111"/>
    <mergeCell ref="Y109:Y111"/>
    <mergeCell ref="Z109:Z111"/>
    <mergeCell ref="L109:L111"/>
    <mergeCell ref="M109:M111"/>
    <mergeCell ref="AF112:AF114"/>
    <mergeCell ref="AG112:AG114"/>
    <mergeCell ref="A115:C120"/>
    <mergeCell ref="D115:F120"/>
    <mergeCell ref="G115:N120"/>
    <mergeCell ref="O115:O117"/>
    <mergeCell ref="P115:P117"/>
    <mergeCell ref="AF115:AF116"/>
    <mergeCell ref="AG115:AG116"/>
    <mergeCell ref="Y112:Y114"/>
    <mergeCell ref="Z112:Z114"/>
    <mergeCell ref="AA112:AA114"/>
    <mergeCell ref="AB112:AB114"/>
    <mergeCell ref="AC112:AC114"/>
    <mergeCell ref="AD112:AD114"/>
    <mergeCell ref="P112:P114"/>
    <mergeCell ref="T112:T114"/>
    <mergeCell ref="U112:U114"/>
    <mergeCell ref="V112:V114"/>
    <mergeCell ref="W112:W114"/>
    <mergeCell ref="X112:X114"/>
    <mergeCell ref="J112:J114"/>
    <mergeCell ref="K112:K114"/>
    <mergeCell ref="L112:L114"/>
    <mergeCell ref="O118:P120"/>
    <mergeCell ref="A121:P123"/>
    <mergeCell ref="A124:P126"/>
    <mergeCell ref="A127:P129"/>
    <mergeCell ref="A130:B131"/>
    <mergeCell ref="C130:D131"/>
    <mergeCell ref="G130:H131"/>
    <mergeCell ref="I130:O131"/>
    <mergeCell ref="AE112:AE114"/>
    <mergeCell ref="M112:M114"/>
    <mergeCell ref="N112:N114"/>
    <mergeCell ref="O112:O114"/>
    <mergeCell ref="I138:J139"/>
    <mergeCell ref="K138:L139"/>
    <mergeCell ref="A132:B137"/>
    <mergeCell ref="C132:D137"/>
    <mergeCell ref="G132:H133"/>
    <mergeCell ref="I132:O133"/>
    <mergeCell ref="G134:H135"/>
    <mergeCell ref="I134:O135"/>
    <mergeCell ref="G136:H137"/>
    <mergeCell ref="I136:O137"/>
    <mergeCell ref="J140:J142"/>
    <mergeCell ref="K140:K142"/>
    <mergeCell ref="L140:L142"/>
    <mergeCell ref="M140:M142"/>
    <mergeCell ref="AB138:AC138"/>
    <mergeCell ref="AD138:AE138"/>
    <mergeCell ref="AF138:AG138"/>
    <mergeCell ref="A140:A142"/>
    <mergeCell ref="B140:B142"/>
    <mergeCell ref="C140:C142"/>
    <mergeCell ref="D140:D142"/>
    <mergeCell ref="E140:E142"/>
    <mergeCell ref="F140:F142"/>
    <mergeCell ref="G140:G142"/>
    <mergeCell ref="M138:N139"/>
    <mergeCell ref="O138:P139"/>
    <mergeCell ref="T138:U138"/>
    <mergeCell ref="V138:W138"/>
    <mergeCell ref="X138:Y138"/>
    <mergeCell ref="Z138:AA138"/>
    <mergeCell ref="A138:B139"/>
    <mergeCell ref="C138:D139"/>
    <mergeCell ref="E138:F139"/>
    <mergeCell ref="G138:H139"/>
    <mergeCell ref="AC140:AC142"/>
    <mergeCell ref="AD140:AD142"/>
    <mergeCell ref="AE140:AE142"/>
    <mergeCell ref="AF140:AF142"/>
    <mergeCell ref="AG140:AG142"/>
    <mergeCell ref="A143:A145"/>
    <mergeCell ref="B143:B145"/>
    <mergeCell ref="C143:C145"/>
    <mergeCell ref="D143:D145"/>
    <mergeCell ref="E143:E145"/>
    <mergeCell ref="W140:W142"/>
    <mergeCell ref="X140:X142"/>
    <mergeCell ref="Y140:Y142"/>
    <mergeCell ref="Z140:Z142"/>
    <mergeCell ref="AA140:AA142"/>
    <mergeCell ref="AB140:AB142"/>
    <mergeCell ref="N140:N142"/>
    <mergeCell ref="O140:O142"/>
    <mergeCell ref="P140:P142"/>
    <mergeCell ref="T140:T142"/>
    <mergeCell ref="U140:U142"/>
    <mergeCell ref="V140:V142"/>
    <mergeCell ref="H140:H142"/>
    <mergeCell ref="I140:I142"/>
    <mergeCell ref="N143:N145"/>
    <mergeCell ref="O143:O145"/>
    <mergeCell ref="P143:P145"/>
    <mergeCell ref="T143:T145"/>
    <mergeCell ref="F143:F145"/>
    <mergeCell ref="G143:G145"/>
    <mergeCell ref="H143:H145"/>
    <mergeCell ref="I143:I145"/>
    <mergeCell ref="J143:J145"/>
    <mergeCell ref="K143:K145"/>
    <mergeCell ref="AG143:AG145"/>
    <mergeCell ref="A146:A149"/>
    <mergeCell ref="B146:B147"/>
    <mergeCell ref="C146:C149"/>
    <mergeCell ref="D146:D147"/>
    <mergeCell ref="E146:E149"/>
    <mergeCell ref="F146:F149"/>
    <mergeCell ref="G146:G149"/>
    <mergeCell ref="H146:H149"/>
    <mergeCell ref="I146:I149"/>
    <mergeCell ref="AA143:AA145"/>
    <mergeCell ref="AB143:AB145"/>
    <mergeCell ref="AC143:AC145"/>
    <mergeCell ref="AD143:AD145"/>
    <mergeCell ref="AE143:AE145"/>
    <mergeCell ref="AF143:AF145"/>
    <mergeCell ref="U143:U145"/>
    <mergeCell ref="V143:V145"/>
    <mergeCell ref="W143:W145"/>
    <mergeCell ref="X143:X145"/>
    <mergeCell ref="Y143:Y145"/>
    <mergeCell ref="Z143:Z145"/>
    <mergeCell ref="L143:L145"/>
    <mergeCell ref="M143:M145"/>
    <mergeCell ref="B148:B149"/>
    <mergeCell ref="D148:D149"/>
    <mergeCell ref="A150:A152"/>
    <mergeCell ref="B150:B152"/>
    <mergeCell ref="C150:C152"/>
    <mergeCell ref="D150:D152"/>
    <mergeCell ref="E150:E152"/>
    <mergeCell ref="Y146:Y149"/>
    <mergeCell ref="Z146:Z149"/>
    <mergeCell ref="P146:P149"/>
    <mergeCell ref="T146:T149"/>
    <mergeCell ref="U146:U149"/>
    <mergeCell ref="V146:V149"/>
    <mergeCell ref="W146:W149"/>
    <mergeCell ref="X146:X149"/>
    <mergeCell ref="J146:J149"/>
    <mergeCell ref="K146:K149"/>
    <mergeCell ref="L146:L149"/>
    <mergeCell ref="M146:M149"/>
    <mergeCell ref="N146:N149"/>
    <mergeCell ref="O146:O149"/>
    <mergeCell ref="F150:F152"/>
    <mergeCell ref="G150:G152"/>
    <mergeCell ref="H150:H152"/>
    <mergeCell ref="I150:I152"/>
    <mergeCell ref="J150:J152"/>
    <mergeCell ref="K150:K152"/>
    <mergeCell ref="AE146:AE149"/>
    <mergeCell ref="AF146:AF149"/>
    <mergeCell ref="AG146:AG149"/>
    <mergeCell ref="AA146:AA149"/>
    <mergeCell ref="AB146:AB149"/>
    <mergeCell ref="AC146:AC149"/>
    <mergeCell ref="AD146:AD149"/>
    <mergeCell ref="W150:W152"/>
    <mergeCell ref="X150:X152"/>
    <mergeCell ref="Y150:Y152"/>
    <mergeCell ref="Z150:Z152"/>
    <mergeCell ref="L150:L152"/>
    <mergeCell ref="M150:M152"/>
    <mergeCell ref="N150:N152"/>
    <mergeCell ref="O150:O152"/>
    <mergeCell ref="P150:P152"/>
    <mergeCell ref="T150:T152"/>
    <mergeCell ref="J153:J155"/>
    <mergeCell ref="K153:K155"/>
    <mergeCell ref="L153:L155"/>
    <mergeCell ref="M153:M155"/>
    <mergeCell ref="N153:N155"/>
    <mergeCell ref="O153:O155"/>
    <mergeCell ref="AG150:AG152"/>
    <mergeCell ref="A153:A155"/>
    <mergeCell ref="B153:B155"/>
    <mergeCell ref="C153:C155"/>
    <mergeCell ref="D153:D155"/>
    <mergeCell ref="E153:E155"/>
    <mergeCell ref="F153:F155"/>
    <mergeCell ref="G153:G155"/>
    <mergeCell ref="H153:H155"/>
    <mergeCell ref="I153:I155"/>
    <mergeCell ref="AA150:AA152"/>
    <mergeCell ref="AB150:AB152"/>
    <mergeCell ref="AC150:AC152"/>
    <mergeCell ref="AD150:AD152"/>
    <mergeCell ref="AE150:AE152"/>
    <mergeCell ref="AF150:AF152"/>
    <mergeCell ref="U150:U152"/>
    <mergeCell ref="V150:V152"/>
    <mergeCell ref="O159:P161"/>
    <mergeCell ref="A162:P164"/>
    <mergeCell ref="AE153:AE155"/>
    <mergeCell ref="AF153:AF155"/>
    <mergeCell ref="AG153:AG155"/>
    <mergeCell ref="A156:C161"/>
    <mergeCell ref="D156:F161"/>
    <mergeCell ref="G156:N161"/>
    <mergeCell ref="O156:O158"/>
    <mergeCell ref="P156:P158"/>
    <mergeCell ref="AF156:AF157"/>
    <mergeCell ref="AG156:AG157"/>
    <mergeCell ref="Y153:Y155"/>
    <mergeCell ref="Z153:Z155"/>
    <mergeCell ref="AA153:AA155"/>
    <mergeCell ref="AB153:AB155"/>
    <mergeCell ref="AC153:AC155"/>
    <mergeCell ref="AD153:AD155"/>
    <mergeCell ref="P153:P155"/>
    <mergeCell ref="T153:T155"/>
    <mergeCell ref="U153:U155"/>
    <mergeCell ref="V153:V155"/>
    <mergeCell ref="W153:W155"/>
    <mergeCell ref="X153:X155"/>
  </mergeCells>
  <printOptions horizontalCentered="1" verticalCentered="1"/>
  <pageMargins left="0" right="0" top="0" bottom="0" header="0.51181102362204722" footer="0.51181102362204722"/>
  <pageSetup orientation="landscape" r:id="rId1"/>
  <headerFooter alignWithMargins="0"/>
  <rowBreaks count="3" manualBreakCount="3">
    <brk id="41" max="16383" man="1"/>
    <brk id="82" max="15" man="1"/>
    <brk id="123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207"/>
  <sheetViews>
    <sheetView showWhiteSpace="0" zoomScaleNormal="100" workbookViewId="0">
      <selection sqref="A1:P3"/>
    </sheetView>
  </sheetViews>
  <sheetFormatPr defaultColWidth="8.7109375" defaultRowHeight="12.75" x14ac:dyDescent="0.2"/>
  <cols>
    <col min="1" max="1" width="4.7109375" style="14" customWidth="1"/>
    <col min="2" max="2" width="30.7109375" style="14" customWidth="1"/>
    <col min="3" max="3" width="4.7109375" style="14" customWidth="1"/>
    <col min="4" max="4" width="30.7109375" style="14" customWidth="1"/>
    <col min="5" max="16" width="4.7109375" style="14" customWidth="1"/>
    <col min="17" max="17" width="5.7109375" style="13" customWidth="1"/>
    <col min="18" max="18" width="9.28515625" style="14" customWidth="1"/>
    <col min="19" max="19" width="25.7109375" style="14" customWidth="1"/>
    <col min="20" max="33" width="3.7109375" style="14" customWidth="1"/>
    <col min="34" max="16384" width="8.7109375" style="14"/>
  </cols>
  <sheetData>
    <row r="1" spans="1:33" ht="12.75" customHeight="1" x14ac:dyDescent="0.2">
      <c r="A1" s="220" t="str">
        <f>Results!A1</f>
        <v>ISLE OF MAN TABLE TENNIS ASSOCIATION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2"/>
    </row>
    <row r="2" spans="1:33" ht="12.75" customHeight="1" x14ac:dyDescent="0.2">
      <c r="A2" s="223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5"/>
    </row>
    <row r="3" spans="1:33" ht="12.75" customHeight="1" x14ac:dyDescent="0.2">
      <c r="A3" s="223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5"/>
    </row>
    <row r="4" spans="1:33" ht="12.75" customHeight="1" x14ac:dyDescent="0.2">
      <c r="A4" s="226" t="str">
        <f>Results!A4</f>
        <v>HOME COUNTRIES INTERNATIONAL CHAMPIONSHIP - MEN TEAM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8"/>
    </row>
    <row r="5" spans="1:33" ht="12.75" customHeight="1" x14ac:dyDescent="0.2">
      <c r="A5" s="226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8"/>
    </row>
    <row r="6" spans="1:33" ht="12.75" customHeight="1" x14ac:dyDescent="0.2">
      <c r="A6" s="229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1"/>
    </row>
    <row r="7" spans="1:33" ht="12.75" customHeight="1" x14ac:dyDescent="0.2">
      <c r="A7" s="232" t="s">
        <v>27</v>
      </c>
      <c r="B7" s="233"/>
      <c r="C7" s="232" t="s">
        <v>28</v>
      </c>
      <c r="D7" s="236"/>
      <c r="E7" s="15"/>
      <c r="F7" s="15"/>
      <c r="G7" s="239" t="s">
        <v>24</v>
      </c>
      <c r="H7" s="239"/>
      <c r="I7" s="241" t="str">
        <f>Schedule!D24</f>
        <v>Saturday 9th November 2019</v>
      </c>
      <c r="J7" s="242"/>
      <c r="K7" s="242"/>
      <c r="L7" s="242"/>
      <c r="M7" s="242"/>
      <c r="N7" s="242"/>
      <c r="O7" s="242"/>
      <c r="P7" s="16"/>
    </row>
    <row r="8" spans="1:33" ht="12.75" customHeight="1" x14ac:dyDescent="0.2">
      <c r="A8" s="234"/>
      <c r="B8" s="235"/>
      <c r="C8" s="237"/>
      <c r="D8" s="238"/>
      <c r="E8" s="17"/>
      <c r="F8" s="17"/>
      <c r="G8" s="240"/>
      <c r="H8" s="240"/>
      <c r="I8" s="243"/>
      <c r="J8" s="243"/>
      <c r="K8" s="243"/>
      <c r="L8" s="243"/>
      <c r="M8" s="243"/>
      <c r="N8" s="243"/>
      <c r="O8" s="243"/>
      <c r="P8" s="18"/>
    </row>
    <row r="9" spans="1:33" ht="12.75" customHeight="1" x14ac:dyDescent="0.2">
      <c r="A9" s="244" t="str">
        <f>Schedule!D26</f>
        <v>ISLE OF MAN</v>
      </c>
      <c r="B9" s="245"/>
      <c r="C9" s="244" t="str">
        <f>Schedule!F26</f>
        <v>NO MATCH</v>
      </c>
      <c r="D9" s="250"/>
      <c r="E9" s="17"/>
      <c r="F9" s="17"/>
      <c r="G9" s="240" t="s">
        <v>25</v>
      </c>
      <c r="H9" s="240"/>
      <c r="I9" s="243" t="str">
        <f>Schedule!A26</f>
        <v>N</v>
      </c>
      <c r="J9" s="243"/>
      <c r="K9" s="243"/>
      <c r="L9" s="243"/>
      <c r="M9" s="243"/>
      <c r="N9" s="243"/>
      <c r="O9" s="243"/>
      <c r="P9" s="18"/>
    </row>
    <row r="10" spans="1:33" ht="12.75" customHeight="1" x14ac:dyDescent="0.2">
      <c r="A10" s="246"/>
      <c r="B10" s="247"/>
      <c r="C10" s="251"/>
      <c r="D10" s="252"/>
      <c r="E10" s="17"/>
      <c r="F10" s="17"/>
      <c r="G10" s="240"/>
      <c r="H10" s="240"/>
      <c r="I10" s="243"/>
      <c r="J10" s="243"/>
      <c r="K10" s="243"/>
      <c r="L10" s="243"/>
      <c r="M10" s="243"/>
      <c r="N10" s="243"/>
      <c r="O10" s="243"/>
      <c r="P10" s="18"/>
    </row>
    <row r="11" spans="1:33" ht="12.75" customHeight="1" x14ac:dyDescent="0.2">
      <c r="A11" s="246"/>
      <c r="B11" s="247"/>
      <c r="C11" s="251"/>
      <c r="D11" s="252"/>
      <c r="E11" s="17"/>
      <c r="F11" s="17"/>
      <c r="G11" s="240" t="s">
        <v>26</v>
      </c>
      <c r="H11" s="240"/>
      <c r="I11" s="255">
        <f>Schedule!G26</f>
        <v>0.375</v>
      </c>
      <c r="J11" s="255"/>
      <c r="K11" s="255"/>
      <c r="L11" s="255"/>
      <c r="M11" s="255"/>
      <c r="N11" s="255"/>
      <c r="O11" s="255"/>
      <c r="P11" s="18"/>
    </row>
    <row r="12" spans="1:33" ht="12.75" customHeight="1" x14ac:dyDescent="0.2">
      <c r="A12" s="246"/>
      <c r="B12" s="247"/>
      <c r="C12" s="251"/>
      <c r="D12" s="252"/>
      <c r="E12" s="17"/>
      <c r="F12" s="17"/>
      <c r="G12" s="240"/>
      <c r="H12" s="240"/>
      <c r="I12" s="255"/>
      <c r="J12" s="255"/>
      <c r="K12" s="255"/>
      <c r="L12" s="255"/>
      <c r="M12" s="255"/>
      <c r="N12" s="255"/>
      <c r="O12" s="255"/>
      <c r="P12" s="18"/>
    </row>
    <row r="13" spans="1:33" ht="12.75" customHeight="1" x14ac:dyDescent="0.2">
      <c r="A13" s="246"/>
      <c r="B13" s="247"/>
      <c r="C13" s="251"/>
      <c r="D13" s="252"/>
      <c r="E13" s="17"/>
      <c r="F13" s="17"/>
      <c r="G13" s="256" t="s">
        <v>30</v>
      </c>
      <c r="H13" s="256"/>
      <c r="I13" s="243" t="str">
        <f>Schedule!A24</f>
        <v>Session 4</v>
      </c>
      <c r="J13" s="243"/>
      <c r="K13" s="243"/>
      <c r="L13" s="243"/>
      <c r="M13" s="243"/>
      <c r="N13" s="243"/>
      <c r="O13" s="243"/>
      <c r="P13" s="18"/>
    </row>
    <row r="14" spans="1:33" ht="12.75" customHeight="1" x14ac:dyDescent="0.2">
      <c r="A14" s="248"/>
      <c r="B14" s="249"/>
      <c r="C14" s="253"/>
      <c r="D14" s="254"/>
      <c r="E14" s="17"/>
      <c r="F14" s="17"/>
      <c r="G14" s="257"/>
      <c r="H14" s="257"/>
      <c r="I14" s="257"/>
      <c r="J14" s="257"/>
      <c r="K14" s="257"/>
      <c r="L14" s="257"/>
      <c r="M14" s="257"/>
      <c r="N14" s="257"/>
      <c r="O14" s="257"/>
      <c r="P14" s="18"/>
    </row>
    <row r="15" spans="1:33" ht="12.75" customHeight="1" x14ac:dyDescent="0.2">
      <c r="A15" s="215" t="s">
        <v>14</v>
      </c>
      <c r="B15" s="216"/>
      <c r="C15" s="215" t="s">
        <v>13</v>
      </c>
      <c r="D15" s="216"/>
      <c r="E15" s="219" t="s">
        <v>0</v>
      </c>
      <c r="F15" s="216"/>
      <c r="G15" s="219" t="s">
        <v>1</v>
      </c>
      <c r="H15" s="216"/>
      <c r="I15" s="219" t="s">
        <v>2</v>
      </c>
      <c r="J15" s="216"/>
      <c r="K15" s="219" t="s">
        <v>3</v>
      </c>
      <c r="L15" s="216"/>
      <c r="M15" s="219" t="s">
        <v>4</v>
      </c>
      <c r="N15" s="216"/>
      <c r="O15" s="219" t="s">
        <v>5</v>
      </c>
      <c r="P15" s="216"/>
      <c r="S15" s="19"/>
      <c r="T15" s="172">
        <v>1</v>
      </c>
      <c r="U15" s="172"/>
      <c r="V15" s="172">
        <v>2</v>
      </c>
      <c r="W15" s="172"/>
      <c r="X15" s="172">
        <v>3</v>
      </c>
      <c r="Y15" s="172"/>
      <c r="Z15" s="172">
        <v>4</v>
      </c>
      <c r="AA15" s="172"/>
      <c r="AB15" s="172">
        <v>5</v>
      </c>
      <c r="AC15" s="172"/>
      <c r="AD15" s="212" t="s">
        <v>53</v>
      </c>
      <c r="AE15" s="172"/>
      <c r="AF15" s="213" t="s">
        <v>52</v>
      </c>
      <c r="AG15" s="214"/>
    </row>
    <row r="16" spans="1:33" ht="12.75" customHeight="1" x14ac:dyDescent="0.2">
      <c r="A16" s="217"/>
      <c r="B16" s="218"/>
      <c r="C16" s="217"/>
      <c r="D16" s="218"/>
      <c r="E16" s="217"/>
      <c r="F16" s="218"/>
      <c r="G16" s="217"/>
      <c r="H16" s="218"/>
      <c r="I16" s="217"/>
      <c r="J16" s="218"/>
      <c r="K16" s="217"/>
      <c r="L16" s="218"/>
      <c r="M16" s="217"/>
      <c r="N16" s="218"/>
      <c r="O16" s="217"/>
      <c r="P16" s="218"/>
      <c r="S16" s="19"/>
      <c r="T16" s="48" t="s">
        <v>20</v>
      </c>
      <c r="U16" s="48" t="s">
        <v>7</v>
      </c>
      <c r="V16" s="48" t="s">
        <v>20</v>
      </c>
      <c r="W16" s="48" t="s">
        <v>7</v>
      </c>
      <c r="X16" s="48" t="s">
        <v>20</v>
      </c>
      <c r="Y16" s="48" t="s">
        <v>7</v>
      </c>
      <c r="Z16" s="48" t="s">
        <v>20</v>
      </c>
      <c r="AA16" s="48" t="s">
        <v>7</v>
      </c>
      <c r="AB16" s="48" t="s">
        <v>20</v>
      </c>
      <c r="AC16" s="48" t="s">
        <v>7</v>
      </c>
      <c r="AD16" s="48" t="s">
        <v>20</v>
      </c>
      <c r="AE16" s="48" t="s">
        <v>7</v>
      </c>
      <c r="AF16" s="48" t="s">
        <v>20</v>
      </c>
      <c r="AG16" s="48" t="s">
        <v>7</v>
      </c>
    </row>
    <row r="17" spans="1:33" ht="12.75" customHeight="1" x14ac:dyDescent="0.2">
      <c r="A17" s="195" t="s">
        <v>7</v>
      </c>
      <c r="B17" s="198" t="str">
        <f>S17</f>
        <v>Sam Bailey (101)</v>
      </c>
      <c r="C17" s="195" t="s">
        <v>9</v>
      </c>
      <c r="D17" s="198" t="str">
        <f>S20</f>
        <v>No Match (201)</v>
      </c>
      <c r="E17" s="201"/>
      <c r="F17" s="204"/>
      <c r="G17" s="201"/>
      <c r="H17" s="204"/>
      <c r="I17" s="201"/>
      <c r="J17" s="204"/>
      <c r="K17" s="201"/>
      <c r="L17" s="204"/>
      <c r="M17" s="201"/>
      <c r="N17" s="204"/>
      <c r="O17" s="183">
        <f>AD17</f>
        <v>0</v>
      </c>
      <c r="P17" s="186">
        <f>AE17</f>
        <v>0</v>
      </c>
      <c r="Q17" s="21" t="s">
        <v>7</v>
      </c>
      <c r="R17" s="22" t="str">
        <f>VLOOKUP(A9,teamdata,2)</f>
        <v>IOMSM1</v>
      </c>
      <c r="S17" s="19" t="str">
        <f>VLOOKUP(R17,players,4)</f>
        <v>Sam Bailey (101)</v>
      </c>
      <c r="T17" s="172">
        <f>IF(E17&gt;F17,1,0)</f>
        <v>0</v>
      </c>
      <c r="U17" s="172">
        <f>IF(F17&gt;E17,1,0)</f>
        <v>0</v>
      </c>
      <c r="V17" s="172">
        <f>IF(G17&gt;H17,1,0)</f>
        <v>0</v>
      </c>
      <c r="W17" s="172">
        <f>IF(H17&gt;G17,1,0)</f>
        <v>0</v>
      </c>
      <c r="X17" s="172">
        <f>IF(I17&gt;J17,1,0)</f>
        <v>0</v>
      </c>
      <c r="Y17" s="172">
        <f>IF(J17&gt;I17,1,0)</f>
        <v>0</v>
      </c>
      <c r="Z17" s="172">
        <f>IF(K17&gt;L17,1,0)</f>
        <v>0</v>
      </c>
      <c r="AA17" s="172">
        <f>IF(L17&gt;K17,1,0)</f>
        <v>0</v>
      </c>
      <c r="AB17" s="172">
        <f>IF(M17&gt;N17,1,0)</f>
        <v>0</v>
      </c>
      <c r="AC17" s="172">
        <f>IF(N17&gt;M17,1,0)</f>
        <v>0</v>
      </c>
      <c r="AD17" s="172">
        <f>T17+V17+X17+Z17+AB17</f>
        <v>0</v>
      </c>
      <c r="AE17" s="172">
        <f>U17+W17+Y17+AA17+AC17</f>
        <v>0</v>
      </c>
      <c r="AF17" s="172">
        <f>IF(AD17&gt;AE17,1,0)</f>
        <v>0</v>
      </c>
      <c r="AG17" s="172">
        <f>IF(AE17&gt;AD17,1,0)</f>
        <v>0</v>
      </c>
    </row>
    <row r="18" spans="1:33" ht="12.75" customHeight="1" x14ac:dyDescent="0.2">
      <c r="A18" s="196"/>
      <c r="B18" s="199"/>
      <c r="C18" s="196"/>
      <c r="D18" s="199"/>
      <c r="E18" s="202"/>
      <c r="F18" s="205"/>
      <c r="G18" s="202"/>
      <c r="H18" s="205"/>
      <c r="I18" s="202"/>
      <c r="J18" s="205"/>
      <c r="K18" s="202"/>
      <c r="L18" s="205"/>
      <c r="M18" s="202"/>
      <c r="N18" s="205"/>
      <c r="O18" s="184"/>
      <c r="P18" s="187"/>
      <c r="Q18" s="21" t="s">
        <v>8</v>
      </c>
      <c r="R18" s="22" t="str">
        <f>VLOOKUP(A9,teamdata,3)</f>
        <v>IOMSM2</v>
      </c>
      <c r="S18" s="19" t="str">
        <f>VLOOKUP(R18,players,4)</f>
        <v>Sean Drewry (102)</v>
      </c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</row>
    <row r="19" spans="1:33" ht="12.75" customHeight="1" x14ac:dyDescent="0.2">
      <c r="A19" s="197"/>
      <c r="B19" s="200"/>
      <c r="C19" s="197"/>
      <c r="D19" s="200"/>
      <c r="E19" s="203"/>
      <c r="F19" s="206"/>
      <c r="G19" s="203"/>
      <c r="H19" s="206"/>
      <c r="I19" s="203"/>
      <c r="J19" s="206"/>
      <c r="K19" s="203"/>
      <c r="L19" s="206"/>
      <c r="M19" s="203"/>
      <c r="N19" s="206"/>
      <c r="O19" s="185"/>
      <c r="P19" s="188"/>
      <c r="Q19" s="23"/>
      <c r="R19" s="22"/>
      <c r="S19" s="19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</row>
    <row r="20" spans="1:33" ht="12.75" customHeight="1" x14ac:dyDescent="0.2">
      <c r="A20" s="195" t="s">
        <v>8</v>
      </c>
      <c r="B20" s="198" t="str">
        <f>S18</f>
        <v>Sean Drewry (102)</v>
      </c>
      <c r="C20" s="195" t="s">
        <v>6</v>
      </c>
      <c r="D20" s="198" t="str">
        <f>S21</f>
        <v>No Match (200)</v>
      </c>
      <c r="E20" s="201"/>
      <c r="F20" s="204"/>
      <c r="G20" s="201"/>
      <c r="H20" s="204"/>
      <c r="I20" s="201"/>
      <c r="J20" s="204"/>
      <c r="K20" s="201"/>
      <c r="L20" s="204"/>
      <c r="M20" s="201"/>
      <c r="N20" s="204"/>
      <c r="O20" s="183">
        <f>AD20</f>
        <v>0</v>
      </c>
      <c r="P20" s="186">
        <f>AE20</f>
        <v>0</v>
      </c>
      <c r="Q20" s="24" t="s">
        <v>9</v>
      </c>
      <c r="R20" s="22" t="str">
        <f>VLOOKUP(C9,teamdata,3)</f>
        <v>NONESM2</v>
      </c>
      <c r="S20" s="19" t="str">
        <f>VLOOKUP(R20,players,4)</f>
        <v>No Match (201)</v>
      </c>
      <c r="T20" s="172">
        <f>IF(E20&gt;F20,1,0)</f>
        <v>0</v>
      </c>
      <c r="U20" s="172">
        <f>IF(F20&gt;E20,1,0)</f>
        <v>0</v>
      </c>
      <c r="V20" s="172">
        <f>IF(G20&gt;H20,1,0)</f>
        <v>0</v>
      </c>
      <c r="W20" s="172">
        <f>IF(H20&gt;G20,1,0)</f>
        <v>0</v>
      </c>
      <c r="X20" s="172">
        <f>IF(I20&gt;J20,1,0)</f>
        <v>0</v>
      </c>
      <c r="Y20" s="172">
        <f>IF(J20&gt;I20,1,0)</f>
        <v>0</v>
      </c>
      <c r="Z20" s="172">
        <f>IF(K20&gt;L20,1,0)</f>
        <v>0</v>
      </c>
      <c r="AA20" s="172">
        <f>IF(L20&gt;K20,1,0)</f>
        <v>0</v>
      </c>
      <c r="AB20" s="172">
        <f>IF(M20&gt;N20,1,0)</f>
        <v>0</v>
      </c>
      <c r="AC20" s="172">
        <f>IF(N20&gt;M20,1,0)</f>
        <v>0</v>
      </c>
      <c r="AD20" s="172">
        <f>T20+V20+X20+Z20+AB20</f>
        <v>0</v>
      </c>
      <c r="AE20" s="172">
        <f>U20+W20+Y20+AA20+AC20</f>
        <v>0</v>
      </c>
      <c r="AF20" s="172">
        <f>IF(AD20&gt;AE20,1,0)</f>
        <v>0</v>
      </c>
      <c r="AG20" s="172">
        <f>IF(AE20&gt;AD20,1,0)</f>
        <v>0</v>
      </c>
    </row>
    <row r="21" spans="1:33" ht="12.75" customHeight="1" x14ac:dyDescent="0.2">
      <c r="A21" s="196"/>
      <c r="B21" s="199"/>
      <c r="C21" s="196"/>
      <c r="D21" s="199"/>
      <c r="E21" s="202"/>
      <c r="F21" s="205"/>
      <c r="G21" s="202"/>
      <c r="H21" s="205"/>
      <c r="I21" s="202"/>
      <c r="J21" s="205"/>
      <c r="K21" s="202"/>
      <c r="L21" s="205"/>
      <c r="M21" s="202"/>
      <c r="N21" s="205"/>
      <c r="O21" s="184"/>
      <c r="P21" s="187"/>
      <c r="Q21" s="21" t="s">
        <v>6</v>
      </c>
      <c r="R21" s="22" t="str">
        <f>VLOOKUP(C9,teamdata,2)</f>
        <v>NONESM1</v>
      </c>
      <c r="S21" s="19" t="str">
        <f>VLOOKUP(R21,players,4)</f>
        <v>No Match (200)</v>
      </c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</row>
    <row r="22" spans="1:33" ht="12.75" customHeight="1" x14ac:dyDescent="0.2">
      <c r="A22" s="197"/>
      <c r="B22" s="200"/>
      <c r="C22" s="197"/>
      <c r="D22" s="200"/>
      <c r="E22" s="203"/>
      <c r="F22" s="206"/>
      <c r="G22" s="203"/>
      <c r="H22" s="206"/>
      <c r="I22" s="203"/>
      <c r="J22" s="206"/>
      <c r="K22" s="203"/>
      <c r="L22" s="206"/>
      <c r="M22" s="203"/>
      <c r="N22" s="206"/>
      <c r="O22" s="185"/>
      <c r="P22" s="188"/>
      <c r="S22" s="19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</row>
    <row r="23" spans="1:33" ht="12.75" customHeight="1" x14ac:dyDescent="0.2">
      <c r="A23" s="207" t="s">
        <v>10</v>
      </c>
      <c r="B23" s="198" t="str">
        <f>S23</f>
        <v>Sam Bailey (101)</v>
      </c>
      <c r="C23" s="211" t="s">
        <v>10</v>
      </c>
      <c r="D23" s="198" t="str">
        <f>S25</f>
        <v>No Match (200)</v>
      </c>
      <c r="E23" s="201"/>
      <c r="F23" s="204"/>
      <c r="G23" s="201"/>
      <c r="H23" s="204"/>
      <c r="I23" s="201"/>
      <c r="J23" s="204"/>
      <c r="K23" s="201"/>
      <c r="L23" s="204"/>
      <c r="M23" s="201"/>
      <c r="N23" s="204"/>
      <c r="O23" s="183">
        <f>AD23</f>
        <v>0</v>
      </c>
      <c r="P23" s="186">
        <f>AE23</f>
        <v>0</v>
      </c>
      <c r="Q23" s="21" t="s">
        <v>7</v>
      </c>
      <c r="R23" s="22" t="str">
        <f>R17</f>
        <v>IOMSM1</v>
      </c>
      <c r="S23" s="19" t="str">
        <f>VLOOKUP(R23,players,4)</f>
        <v>Sam Bailey (101)</v>
      </c>
      <c r="T23" s="172">
        <f>IF(E23&gt;F23,1,0)</f>
        <v>0</v>
      </c>
      <c r="U23" s="172">
        <f>IF(F23&gt;E23,1,0)</f>
        <v>0</v>
      </c>
      <c r="V23" s="172">
        <f>IF(G23&gt;H23,1,0)</f>
        <v>0</v>
      </c>
      <c r="W23" s="172">
        <f>IF(H23&gt;G23,1,0)</f>
        <v>0</v>
      </c>
      <c r="X23" s="172">
        <f>IF(I23&gt;J23,1,0)</f>
        <v>0</v>
      </c>
      <c r="Y23" s="172">
        <f>IF(J23&gt;I23,1,0)</f>
        <v>0</v>
      </c>
      <c r="Z23" s="172">
        <f>IF(K23&gt;L23,1,0)</f>
        <v>0</v>
      </c>
      <c r="AA23" s="172">
        <f>IF(L23&gt;K23,1,0)</f>
        <v>0</v>
      </c>
      <c r="AB23" s="172">
        <f>IF(M23&gt;N23,1,0)</f>
        <v>0</v>
      </c>
      <c r="AC23" s="172">
        <f>IF(N23&gt;M23,1,0)</f>
        <v>0</v>
      </c>
      <c r="AD23" s="172">
        <f>T23+V23+X23+Z23+AB23</f>
        <v>0</v>
      </c>
      <c r="AE23" s="172">
        <f>U23+W23+Y23+AA23+AC23</f>
        <v>0</v>
      </c>
      <c r="AF23" s="172">
        <f>IF(AD23&gt;AE23,1,0)</f>
        <v>0</v>
      </c>
      <c r="AG23" s="172">
        <f>IF(AE23&gt;AD23,1,0)</f>
        <v>0</v>
      </c>
    </row>
    <row r="24" spans="1:33" ht="12.75" customHeight="1" x14ac:dyDescent="0.2">
      <c r="A24" s="208"/>
      <c r="B24" s="199"/>
      <c r="C24" s="209"/>
      <c r="D24" s="199"/>
      <c r="E24" s="202"/>
      <c r="F24" s="205"/>
      <c r="G24" s="202"/>
      <c r="H24" s="205"/>
      <c r="I24" s="202"/>
      <c r="J24" s="205"/>
      <c r="K24" s="202"/>
      <c r="L24" s="205"/>
      <c r="M24" s="202"/>
      <c r="N24" s="205"/>
      <c r="O24" s="184"/>
      <c r="P24" s="187"/>
      <c r="Q24" s="21" t="s">
        <v>8</v>
      </c>
      <c r="R24" s="22" t="str">
        <f>R18</f>
        <v>IOMSM2</v>
      </c>
      <c r="S24" s="19" t="str">
        <f>VLOOKUP(R24,players,4)</f>
        <v>Sean Drewry (102)</v>
      </c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</row>
    <row r="25" spans="1:33" ht="12.75" customHeight="1" x14ac:dyDescent="0.2">
      <c r="A25" s="209"/>
      <c r="B25" s="199" t="str">
        <f>S24</f>
        <v>Sean Drewry (102)</v>
      </c>
      <c r="C25" s="209"/>
      <c r="D25" s="199" t="str">
        <f>S26</f>
        <v>No Match (201)</v>
      </c>
      <c r="E25" s="202"/>
      <c r="F25" s="205"/>
      <c r="G25" s="202"/>
      <c r="H25" s="205"/>
      <c r="I25" s="202"/>
      <c r="J25" s="205"/>
      <c r="K25" s="202"/>
      <c r="L25" s="205"/>
      <c r="M25" s="202"/>
      <c r="N25" s="205"/>
      <c r="O25" s="184"/>
      <c r="P25" s="187"/>
      <c r="Q25" s="21" t="s">
        <v>9</v>
      </c>
      <c r="R25" s="22" t="str">
        <f>R21</f>
        <v>NONESM1</v>
      </c>
      <c r="S25" s="19" t="str">
        <f>VLOOKUP(R25,players,4)</f>
        <v>No Match (200)</v>
      </c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</row>
    <row r="26" spans="1:33" ht="12.75" customHeight="1" x14ac:dyDescent="0.2">
      <c r="A26" s="210"/>
      <c r="B26" s="200"/>
      <c r="C26" s="210"/>
      <c r="D26" s="200"/>
      <c r="E26" s="203"/>
      <c r="F26" s="206"/>
      <c r="G26" s="203"/>
      <c r="H26" s="206"/>
      <c r="I26" s="203"/>
      <c r="J26" s="206"/>
      <c r="K26" s="203"/>
      <c r="L26" s="206"/>
      <c r="M26" s="203"/>
      <c r="N26" s="206"/>
      <c r="O26" s="185"/>
      <c r="P26" s="188"/>
      <c r="Q26" s="21" t="s">
        <v>6</v>
      </c>
      <c r="R26" s="22" t="str">
        <f>R20</f>
        <v>NONESM2</v>
      </c>
      <c r="S26" s="19" t="str">
        <f>VLOOKUP(R26,players,4)</f>
        <v>No Match (201)</v>
      </c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</row>
    <row r="27" spans="1:33" ht="12.75" customHeight="1" x14ac:dyDescent="0.2">
      <c r="A27" s="195" t="s">
        <v>7</v>
      </c>
      <c r="B27" s="198" t="str">
        <f>B17</f>
        <v>Sam Bailey (101)</v>
      </c>
      <c r="C27" s="195" t="s">
        <v>6</v>
      </c>
      <c r="D27" s="198" t="str">
        <f>S21</f>
        <v>No Match (200)</v>
      </c>
      <c r="E27" s="201"/>
      <c r="F27" s="204"/>
      <c r="G27" s="201"/>
      <c r="H27" s="204"/>
      <c r="I27" s="201"/>
      <c r="J27" s="204"/>
      <c r="K27" s="201"/>
      <c r="L27" s="204"/>
      <c r="M27" s="201"/>
      <c r="N27" s="204"/>
      <c r="O27" s="183">
        <f>AD27</f>
        <v>0</v>
      </c>
      <c r="P27" s="186">
        <f>AE27</f>
        <v>0</v>
      </c>
      <c r="Q27" s="258"/>
      <c r="R27" s="22"/>
      <c r="S27" s="19"/>
      <c r="T27" s="172">
        <f>IF(E27&gt;F27,1,0)</f>
        <v>0</v>
      </c>
      <c r="U27" s="172">
        <f>IF(F27&gt;E27,1,0)</f>
        <v>0</v>
      </c>
      <c r="V27" s="172">
        <f>IF(G27&gt;H27,1,0)</f>
        <v>0</v>
      </c>
      <c r="W27" s="172">
        <f>IF(H27&gt;G27,1,0)</f>
        <v>0</v>
      </c>
      <c r="X27" s="172">
        <f>IF(I27&gt;J27,1,0)</f>
        <v>0</v>
      </c>
      <c r="Y27" s="172">
        <f>IF(J27&gt;I27,1,0)</f>
        <v>0</v>
      </c>
      <c r="Z27" s="172">
        <f>IF(K27&gt;L27,1,0)</f>
        <v>0</v>
      </c>
      <c r="AA27" s="172">
        <f>IF(L27&gt;K27,1,0)</f>
        <v>0</v>
      </c>
      <c r="AB27" s="172">
        <f>IF(M27&gt;N27,1,0)</f>
        <v>0</v>
      </c>
      <c r="AC27" s="172">
        <f>IF(N27&gt;M27,1,0)</f>
        <v>0</v>
      </c>
      <c r="AD27" s="172">
        <f>T27+V27+X27+Z27+AB27</f>
        <v>0</v>
      </c>
      <c r="AE27" s="172">
        <f>U27+W27+Y27+AA27+AC27</f>
        <v>0</v>
      </c>
      <c r="AF27" s="172">
        <f>IF(AD27&gt;AE27,1,0)</f>
        <v>0</v>
      </c>
      <c r="AG27" s="172">
        <f>IF(AE27&gt;AD27,1,0)</f>
        <v>0</v>
      </c>
    </row>
    <row r="28" spans="1:33" ht="12.75" customHeight="1" x14ac:dyDescent="0.2">
      <c r="A28" s="196"/>
      <c r="B28" s="199"/>
      <c r="C28" s="196"/>
      <c r="D28" s="199"/>
      <c r="E28" s="202"/>
      <c r="F28" s="205"/>
      <c r="G28" s="202"/>
      <c r="H28" s="205"/>
      <c r="I28" s="202"/>
      <c r="J28" s="205"/>
      <c r="K28" s="202"/>
      <c r="L28" s="205"/>
      <c r="M28" s="202"/>
      <c r="N28" s="205"/>
      <c r="O28" s="184"/>
      <c r="P28" s="187"/>
      <c r="Q28" s="258"/>
      <c r="R28" s="22"/>
      <c r="S28" s="19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</row>
    <row r="29" spans="1:33" ht="12.75" customHeight="1" x14ac:dyDescent="0.2">
      <c r="A29" s="197"/>
      <c r="B29" s="200"/>
      <c r="C29" s="197"/>
      <c r="D29" s="200"/>
      <c r="E29" s="203"/>
      <c r="F29" s="206"/>
      <c r="G29" s="203"/>
      <c r="H29" s="206"/>
      <c r="I29" s="203"/>
      <c r="J29" s="206"/>
      <c r="K29" s="203"/>
      <c r="L29" s="206"/>
      <c r="M29" s="203"/>
      <c r="N29" s="206"/>
      <c r="O29" s="185"/>
      <c r="P29" s="188"/>
      <c r="S29" s="19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</row>
    <row r="30" spans="1:33" ht="12.75" customHeight="1" x14ac:dyDescent="0.2">
      <c r="A30" s="195" t="s">
        <v>8</v>
      </c>
      <c r="B30" s="198" t="str">
        <f>B20</f>
        <v>Sean Drewry (102)</v>
      </c>
      <c r="C30" s="195" t="s">
        <v>9</v>
      </c>
      <c r="D30" s="198" t="str">
        <f>S20</f>
        <v>No Match (201)</v>
      </c>
      <c r="E30" s="201"/>
      <c r="F30" s="204"/>
      <c r="G30" s="201"/>
      <c r="H30" s="204"/>
      <c r="I30" s="201"/>
      <c r="J30" s="204"/>
      <c r="K30" s="201"/>
      <c r="L30" s="204"/>
      <c r="M30" s="201"/>
      <c r="N30" s="204"/>
      <c r="O30" s="183">
        <f>AD30</f>
        <v>0</v>
      </c>
      <c r="P30" s="186">
        <f>AE30</f>
        <v>0</v>
      </c>
      <c r="S30" s="19"/>
      <c r="T30" s="172">
        <f>IF(E30&gt;F30,1,0)</f>
        <v>0</v>
      </c>
      <c r="U30" s="172">
        <f>IF(F30&gt;E30,1,0)</f>
        <v>0</v>
      </c>
      <c r="V30" s="172">
        <f>IF(G30&gt;H30,1,0)</f>
        <v>0</v>
      </c>
      <c r="W30" s="172">
        <f>IF(H30&gt;G30,1,0)</f>
        <v>0</v>
      </c>
      <c r="X30" s="172">
        <f>IF(I30&gt;J30,1,0)</f>
        <v>0</v>
      </c>
      <c r="Y30" s="172">
        <f>IF(J30&gt;I30,1,0)</f>
        <v>0</v>
      </c>
      <c r="Z30" s="172">
        <f>IF(K30&gt;L30,1,0)</f>
        <v>0</v>
      </c>
      <c r="AA30" s="172">
        <f>IF(L30&gt;K30,1,0)</f>
        <v>0</v>
      </c>
      <c r="AB30" s="172">
        <f>IF(M30&gt;N30,1,0)</f>
        <v>0</v>
      </c>
      <c r="AC30" s="172">
        <f>IF(N30&gt;M30,1,0)</f>
        <v>0</v>
      </c>
      <c r="AD30" s="172">
        <f>T30+V30+X30+Z30+AB30</f>
        <v>0</v>
      </c>
      <c r="AE30" s="172">
        <f>U30+W30+Y30+AA30+AC30</f>
        <v>0</v>
      </c>
      <c r="AF30" s="172">
        <f>IF(AD30&gt;AE30,1,0)</f>
        <v>0</v>
      </c>
      <c r="AG30" s="172">
        <f>IF(AE30&gt;AD30,1,0)</f>
        <v>0</v>
      </c>
    </row>
    <row r="31" spans="1:33" ht="12.75" customHeight="1" x14ac:dyDescent="0.2">
      <c r="A31" s="196"/>
      <c r="B31" s="199"/>
      <c r="C31" s="196"/>
      <c r="D31" s="199"/>
      <c r="E31" s="202"/>
      <c r="F31" s="205"/>
      <c r="G31" s="202"/>
      <c r="H31" s="205"/>
      <c r="I31" s="202"/>
      <c r="J31" s="205"/>
      <c r="K31" s="202"/>
      <c r="L31" s="205"/>
      <c r="M31" s="202"/>
      <c r="N31" s="205"/>
      <c r="O31" s="184"/>
      <c r="P31" s="187"/>
      <c r="S31" s="19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</row>
    <row r="32" spans="1:33" ht="12.75" customHeight="1" x14ac:dyDescent="0.2">
      <c r="A32" s="197"/>
      <c r="B32" s="200"/>
      <c r="C32" s="197"/>
      <c r="D32" s="200"/>
      <c r="E32" s="203"/>
      <c r="F32" s="206"/>
      <c r="G32" s="203"/>
      <c r="H32" s="206"/>
      <c r="I32" s="203"/>
      <c r="J32" s="206"/>
      <c r="K32" s="203"/>
      <c r="L32" s="206"/>
      <c r="M32" s="203"/>
      <c r="N32" s="206"/>
      <c r="O32" s="185"/>
      <c r="P32" s="188"/>
      <c r="S32" s="19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</row>
    <row r="33" spans="1:33" ht="12.75" customHeight="1" x14ac:dyDescent="0.2">
      <c r="A33" s="173" t="s">
        <v>11</v>
      </c>
      <c r="B33" s="174"/>
      <c r="C33" s="175"/>
      <c r="D33" s="173" t="s">
        <v>12</v>
      </c>
      <c r="E33" s="174"/>
      <c r="F33" s="175"/>
      <c r="G33" s="182" t="s">
        <v>35</v>
      </c>
      <c r="H33" s="174"/>
      <c r="I33" s="174"/>
      <c r="J33" s="174"/>
      <c r="K33" s="174"/>
      <c r="L33" s="174"/>
      <c r="M33" s="174"/>
      <c r="N33" s="175"/>
      <c r="O33" s="183">
        <f>AF33</f>
        <v>0</v>
      </c>
      <c r="P33" s="186">
        <f>AG33</f>
        <v>0</v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172">
        <f>SUM(AF17:AF32)</f>
        <v>0</v>
      </c>
      <c r="AG33" s="172">
        <f>SUM(AG17:AG32)</f>
        <v>0</v>
      </c>
    </row>
    <row r="34" spans="1:33" ht="12.75" customHeight="1" x14ac:dyDescent="0.2">
      <c r="A34" s="176"/>
      <c r="B34" s="177"/>
      <c r="C34" s="178"/>
      <c r="D34" s="176"/>
      <c r="E34" s="177"/>
      <c r="F34" s="178"/>
      <c r="G34" s="176"/>
      <c r="H34" s="177"/>
      <c r="I34" s="177"/>
      <c r="J34" s="177"/>
      <c r="K34" s="177"/>
      <c r="L34" s="177"/>
      <c r="M34" s="177"/>
      <c r="N34" s="178"/>
      <c r="O34" s="184"/>
      <c r="P34" s="187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172"/>
      <c r="AG34" s="172"/>
    </row>
    <row r="35" spans="1:33" ht="12.75" customHeight="1" x14ac:dyDescent="0.2">
      <c r="A35" s="176"/>
      <c r="B35" s="177"/>
      <c r="C35" s="178"/>
      <c r="D35" s="176"/>
      <c r="E35" s="177"/>
      <c r="F35" s="178"/>
      <c r="G35" s="176"/>
      <c r="H35" s="177"/>
      <c r="I35" s="177"/>
      <c r="J35" s="177"/>
      <c r="K35" s="177"/>
      <c r="L35" s="177"/>
      <c r="M35" s="177"/>
      <c r="N35" s="178"/>
      <c r="O35" s="185"/>
      <c r="P35" s="188"/>
    </row>
    <row r="36" spans="1:33" ht="12.75" customHeight="1" x14ac:dyDescent="0.2">
      <c r="A36" s="176"/>
      <c r="B36" s="177"/>
      <c r="C36" s="178"/>
      <c r="D36" s="176"/>
      <c r="E36" s="177"/>
      <c r="F36" s="178"/>
      <c r="G36" s="176"/>
      <c r="H36" s="177"/>
      <c r="I36" s="177"/>
      <c r="J36" s="177"/>
      <c r="K36" s="177"/>
      <c r="L36" s="177"/>
      <c r="M36" s="177"/>
      <c r="N36" s="178"/>
      <c r="O36" s="189"/>
      <c r="P36" s="190"/>
    </row>
    <row r="37" spans="1:33" ht="12.75" customHeight="1" x14ac:dyDescent="0.2">
      <c r="A37" s="176"/>
      <c r="B37" s="177"/>
      <c r="C37" s="178"/>
      <c r="D37" s="176"/>
      <c r="E37" s="177"/>
      <c r="F37" s="178"/>
      <c r="G37" s="176"/>
      <c r="H37" s="177"/>
      <c r="I37" s="177"/>
      <c r="J37" s="177"/>
      <c r="K37" s="177"/>
      <c r="L37" s="177"/>
      <c r="M37" s="177"/>
      <c r="N37" s="178"/>
      <c r="O37" s="191"/>
      <c r="P37" s="192"/>
    </row>
    <row r="38" spans="1:33" ht="12.75" customHeight="1" x14ac:dyDescent="0.2">
      <c r="A38" s="179"/>
      <c r="B38" s="180"/>
      <c r="C38" s="181"/>
      <c r="D38" s="179"/>
      <c r="E38" s="180"/>
      <c r="F38" s="181"/>
      <c r="G38" s="179"/>
      <c r="H38" s="180"/>
      <c r="I38" s="180"/>
      <c r="J38" s="180"/>
      <c r="K38" s="180"/>
      <c r="L38" s="180"/>
      <c r="M38" s="180"/>
      <c r="N38" s="181"/>
      <c r="O38" s="193"/>
      <c r="P38" s="194"/>
    </row>
    <row r="39" spans="1:33" ht="12.75" customHeight="1" x14ac:dyDescent="0.2">
      <c r="A39" s="163" t="s">
        <v>29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5"/>
    </row>
    <row r="40" spans="1:33" ht="12.75" customHeight="1" x14ac:dyDescent="0.2">
      <c r="A40" s="166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8"/>
    </row>
    <row r="41" spans="1:33" ht="12.75" customHeight="1" x14ac:dyDescent="0.2">
      <c r="A41" s="169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1"/>
    </row>
    <row r="42" spans="1:33" ht="12.75" customHeight="1" x14ac:dyDescent="0.2">
      <c r="A42" s="220" t="str">
        <f>A1</f>
        <v>ISLE OF MAN TABLE TENNIS ASSOCIATION</v>
      </c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2"/>
    </row>
    <row r="43" spans="1:33" ht="12.75" customHeight="1" x14ac:dyDescent="0.2">
      <c r="A43" s="223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5"/>
    </row>
    <row r="44" spans="1:33" ht="12.75" customHeight="1" x14ac:dyDescent="0.2">
      <c r="A44" s="223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5"/>
    </row>
    <row r="45" spans="1:33" ht="12.75" customHeight="1" x14ac:dyDescent="0.2">
      <c r="A45" s="226" t="str">
        <f>A4</f>
        <v>HOME COUNTRIES INTERNATIONAL CHAMPIONSHIP - MEN TEAM</v>
      </c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8"/>
    </row>
    <row r="46" spans="1:33" ht="12.75" customHeight="1" x14ac:dyDescent="0.2">
      <c r="A46" s="226"/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8"/>
    </row>
    <row r="47" spans="1:33" ht="12.75" customHeight="1" x14ac:dyDescent="0.2">
      <c r="A47" s="229"/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1"/>
    </row>
    <row r="48" spans="1:33" ht="12.75" customHeight="1" x14ac:dyDescent="0.2">
      <c r="A48" s="232" t="s">
        <v>27</v>
      </c>
      <c r="B48" s="233"/>
      <c r="C48" s="232" t="s">
        <v>28</v>
      </c>
      <c r="D48" s="236"/>
      <c r="E48" s="15"/>
      <c r="F48" s="15"/>
      <c r="G48" s="239" t="s">
        <v>24</v>
      </c>
      <c r="H48" s="239"/>
      <c r="I48" s="242" t="str">
        <f>I7</f>
        <v>Saturday 9th November 2019</v>
      </c>
      <c r="J48" s="242"/>
      <c r="K48" s="242"/>
      <c r="L48" s="242"/>
      <c r="M48" s="242"/>
      <c r="N48" s="242"/>
      <c r="O48" s="242"/>
      <c r="P48" s="16"/>
    </row>
    <row r="49" spans="1:33" ht="12.75" customHeight="1" x14ac:dyDescent="0.2">
      <c r="A49" s="234"/>
      <c r="B49" s="235"/>
      <c r="C49" s="237"/>
      <c r="D49" s="238"/>
      <c r="E49" s="17"/>
      <c r="F49" s="17"/>
      <c r="G49" s="240"/>
      <c r="H49" s="240"/>
      <c r="I49" s="243"/>
      <c r="J49" s="243"/>
      <c r="K49" s="243"/>
      <c r="L49" s="243"/>
      <c r="M49" s="243"/>
      <c r="N49" s="243"/>
      <c r="O49" s="243"/>
      <c r="P49" s="18"/>
    </row>
    <row r="50" spans="1:33" ht="12.75" customHeight="1" x14ac:dyDescent="0.2">
      <c r="A50" s="244" t="str">
        <f>Schedule!D27</f>
        <v>ENGLAND</v>
      </c>
      <c r="B50" s="245"/>
      <c r="C50" s="259" t="str">
        <f>Schedule!F27</f>
        <v>IRELAND</v>
      </c>
      <c r="D50" s="250"/>
      <c r="E50" s="17"/>
      <c r="F50" s="17"/>
      <c r="G50" s="240" t="s">
        <v>25</v>
      </c>
      <c r="H50" s="240"/>
      <c r="I50" s="243">
        <f>Schedule!A27</f>
        <v>6</v>
      </c>
      <c r="J50" s="243"/>
      <c r="K50" s="243"/>
      <c r="L50" s="243"/>
      <c r="M50" s="243"/>
      <c r="N50" s="243"/>
      <c r="O50" s="243"/>
      <c r="P50" s="18"/>
    </row>
    <row r="51" spans="1:33" ht="12.75" customHeight="1" x14ac:dyDescent="0.2">
      <c r="A51" s="246"/>
      <c r="B51" s="247"/>
      <c r="C51" s="251"/>
      <c r="D51" s="252"/>
      <c r="E51" s="17"/>
      <c r="F51" s="17"/>
      <c r="G51" s="240"/>
      <c r="H51" s="240"/>
      <c r="I51" s="243"/>
      <c r="J51" s="243"/>
      <c r="K51" s="243"/>
      <c r="L51" s="243"/>
      <c r="M51" s="243"/>
      <c r="N51" s="243"/>
      <c r="O51" s="243"/>
      <c r="P51" s="18"/>
    </row>
    <row r="52" spans="1:33" ht="12.75" customHeight="1" x14ac:dyDescent="0.2">
      <c r="A52" s="246"/>
      <c r="B52" s="247"/>
      <c r="C52" s="251"/>
      <c r="D52" s="252"/>
      <c r="E52" s="17"/>
      <c r="F52" s="17"/>
      <c r="G52" s="240" t="s">
        <v>26</v>
      </c>
      <c r="H52" s="240"/>
      <c r="I52" s="255">
        <f>I11</f>
        <v>0.375</v>
      </c>
      <c r="J52" s="255"/>
      <c r="K52" s="255"/>
      <c r="L52" s="255"/>
      <c r="M52" s="255"/>
      <c r="N52" s="255"/>
      <c r="O52" s="255"/>
      <c r="P52" s="18"/>
    </row>
    <row r="53" spans="1:33" ht="12.75" customHeight="1" x14ac:dyDescent="0.2">
      <c r="A53" s="246"/>
      <c r="B53" s="247"/>
      <c r="C53" s="251"/>
      <c r="D53" s="252"/>
      <c r="E53" s="17"/>
      <c r="F53" s="17"/>
      <c r="G53" s="240"/>
      <c r="H53" s="240"/>
      <c r="I53" s="255"/>
      <c r="J53" s="255"/>
      <c r="K53" s="255"/>
      <c r="L53" s="255"/>
      <c r="M53" s="255"/>
      <c r="N53" s="255"/>
      <c r="O53" s="255"/>
      <c r="P53" s="18"/>
    </row>
    <row r="54" spans="1:33" ht="12.75" customHeight="1" x14ac:dyDescent="0.2">
      <c r="A54" s="246"/>
      <c r="B54" s="247"/>
      <c r="C54" s="251"/>
      <c r="D54" s="252"/>
      <c r="E54" s="17"/>
      <c r="F54" s="17"/>
      <c r="G54" s="256" t="s">
        <v>30</v>
      </c>
      <c r="H54" s="256"/>
      <c r="I54" s="243" t="str">
        <f>I13</f>
        <v>Session 4</v>
      </c>
      <c r="J54" s="243"/>
      <c r="K54" s="243"/>
      <c r="L54" s="243"/>
      <c r="M54" s="243"/>
      <c r="N54" s="243"/>
      <c r="O54" s="243"/>
      <c r="P54" s="18"/>
    </row>
    <row r="55" spans="1:33" ht="12.75" customHeight="1" x14ac:dyDescent="0.2">
      <c r="A55" s="248"/>
      <c r="B55" s="249"/>
      <c r="C55" s="253"/>
      <c r="D55" s="254"/>
      <c r="E55" s="17"/>
      <c r="F55" s="17"/>
      <c r="G55" s="257"/>
      <c r="H55" s="257"/>
      <c r="I55" s="257"/>
      <c r="J55" s="257"/>
      <c r="K55" s="257"/>
      <c r="L55" s="257"/>
      <c r="M55" s="257"/>
      <c r="N55" s="257"/>
      <c r="O55" s="257"/>
      <c r="P55" s="18"/>
    </row>
    <row r="56" spans="1:33" ht="12.75" customHeight="1" x14ac:dyDescent="0.2">
      <c r="A56" s="215" t="s">
        <v>14</v>
      </c>
      <c r="B56" s="216"/>
      <c r="C56" s="215" t="s">
        <v>13</v>
      </c>
      <c r="D56" s="216"/>
      <c r="E56" s="219" t="s">
        <v>0</v>
      </c>
      <c r="F56" s="216"/>
      <c r="G56" s="219" t="s">
        <v>1</v>
      </c>
      <c r="H56" s="216"/>
      <c r="I56" s="219" t="s">
        <v>2</v>
      </c>
      <c r="J56" s="216"/>
      <c r="K56" s="219" t="s">
        <v>3</v>
      </c>
      <c r="L56" s="216"/>
      <c r="M56" s="219" t="s">
        <v>4</v>
      </c>
      <c r="N56" s="216"/>
      <c r="O56" s="219" t="s">
        <v>5</v>
      </c>
      <c r="P56" s="216"/>
      <c r="T56" s="172">
        <v>1</v>
      </c>
      <c r="U56" s="172"/>
      <c r="V56" s="172">
        <v>2</v>
      </c>
      <c r="W56" s="172"/>
      <c r="X56" s="172">
        <v>3</v>
      </c>
      <c r="Y56" s="172"/>
      <c r="Z56" s="172">
        <v>4</v>
      </c>
      <c r="AA56" s="172"/>
      <c r="AB56" s="172">
        <v>5</v>
      </c>
      <c r="AC56" s="172"/>
      <c r="AD56" s="212" t="s">
        <v>53</v>
      </c>
      <c r="AE56" s="172"/>
      <c r="AF56" s="213" t="s">
        <v>52</v>
      </c>
      <c r="AG56" s="214"/>
    </row>
    <row r="57" spans="1:33" ht="12.75" customHeight="1" x14ac:dyDescent="0.2">
      <c r="A57" s="217"/>
      <c r="B57" s="218"/>
      <c r="C57" s="217"/>
      <c r="D57" s="218"/>
      <c r="E57" s="217"/>
      <c r="F57" s="218"/>
      <c r="G57" s="217"/>
      <c r="H57" s="218"/>
      <c r="I57" s="217"/>
      <c r="J57" s="218"/>
      <c r="K57" s="217"/>
      <c r="L57" s="218"/>
      <c r="M57" s="217"/>
      <c r="N57" s="218"/>
      <c r="O57" s="217"/>
      <c r="P57" s="218"/>
      <c r="T57" s="48" t="s">
        <v>20</v>
      </c>
      <c r="U57" s="48" t="s">
        <v>7</v>
      </c>
      <c r="V57" s="48" t="s">
        <v>20</v>
      </c>
      <c r="W57" s="48" t="s">
        <v>7</v>
      </c>
      <c r="X57" s="48" t="s">
        <v>20</v>
      </c>
      <c r="Y57" s="48" t="s">
        <v>7</v>
      </c>
      <c r="Z57" s="48" t="s">
        <v>20</v>
      </c>
      <c r="AA57" s="48" t="s">
        <v>7</v>
      </c>
      <c r="AB57" s="48" t="s">
        <v>20</v>
      </c>
      <c r="AC57" s="48" t="s">
        <v>7</v>
      </c>
      <c r="AD57" s="48" t="s">
        <v>20</v>
      </c>
      <c r="AE57" s="48" t="s">
        <v>7</v>
      </c>
      <c r="AF57" s="48" t="s">
        <v>20</v>
      </c>
      <c r="AG57" s="48" t="s">
        <v>7</v>
      </c>
    </row>
    <row r="58" spans="1:33" ht="12.75" customHeight="1" x14ac:dyDescent="0.2">
      <c r="A58" s="195" t="s">
        <v>7</v>
      </c>
      <c r="B58" s="198" t="str">
        <f>S58</f>
        <v>Shayan Siraj (113)</v>
      </c>
      <c r="C58" s="195" t="s">
        <v>9</v>
      </c>
      <c r="D58" s="198" t="str">
        <f>S61</f>
        <v>Ryan Farrell (126)</v>
      </c>
      <c r="E58" s="201"/>
      <c r="F58" s="204"/>
      <c r="G58" s="201"/>
      <c r="H58" s="204"/>
      <c r="I58" s="201"/>
      <c r="J58" s="204"/>
      <c r="K58" s="201"/>
      <c r="L58" s="204"/>
      <c r="M58" s="201"/>
      <c r="N58" s="204"/>
      <c r="O58" s="183">
        <f>AD58</f>
        <v>0</v>
      </c>
      <c r="P58" s="186">
        <f>AE58</f>
        <v>0</v>
      </c>
      <c r="Q58" s="21" t="s">
        <v>7</v>
      </c>
      <c r="R58" s="22" t="str">
        <f>VLOOKUP(A50,teamdata,2)</f>
        <v>ENGSM1</v>
      </c>
      <c r="S58" s="19" t="str">
        <f>VLOOKUP(R58,players,4)</f>
        <v>Shayan Siraj (113)</v>
      </c>
      <c r="T58" s="172">
        <f>IF(E58&gt;F58,1,0)</f>
        <v>0</v>
      </c>
      <c r="U58" s="172">
        <f>IF(F58&gt;E58,1,0)</f>
        <v>0</v>
      </c>
      <c r="V58" s="172">
        <f>IF(G58&gt;H58,1,0)</f>
        <v>0</v>
      </c>
      <c r="W58" s="172">
        <f>IF(H58&gt;G58,1,0)</f>
        <v>0</v>
      </c>
      <c r="X58" s="172">
        <f>IF(I58&gt;J58,1,0)</f>
        <v>0</v>
      </c>
      <c r="Y58" s="172">
        <f>IF(J58&gt;I58,1,0)</f>
        <v>0</v>
      </c>
      <c r="Z58" s="172">
        <f>IF(K58&gt;L58,1,0)</f>
        <v>0</v>
      </c>
      <c r="AA58" s="172">
        <f>IF(L58&gt;K58,1,0)</f>
        <v>0</v>
      </c>
      <c r="AB58" s="172">
        <f>IF(M58&gt;N58,1,0)</f>
        <v>0</v>
      </c>
      <c r="AC58" s="172">
        <f>IF(N58&gt;M58,1,0)</f>
        <v>0</v>
      </c>
      <c r="AD58" s="172">
        <f>T58+V58+X58+Z58+AB58</f>
        <v>0</v>
      </c>
      <c r="AE58" s="172">
        <f>U58+W58+Y58+AA58+AC58</f>
        <v>0</v>
      </c>
      <c r="AF58" s="172">
        <f>IF(AD58&gt;AE58,1,0)</f>
        <v>0</v>
      </c>
      <c r="AG58" s="172">
        <f>IF(AE58&gt;AD58,1,0)</f>
        <v>0</v>
      </c>
    </row>
    <row r="59" spans="1:33" ht="12.75" customHeight="1" x14ac:dyDescent="0.2">
      <c r="A59" s="196"/>
      <c r="B59" s="199"/>
      <c r="C59" s="196"/>
      <c r="D59" s="199"/>
      <c r="E59" s="202"/>
      <c r="F59" s="205"/>
      <c r="G59" s="202"/>
      <c r="H59" s="205"/>
      <c r="I59" s="202"/>
      <c r="J59" s="205"/>
      <c r="K59" s="202"/>
      <c r="L59" s="205"/>
      <c r="M59" s="202"/>
      <c r="N59" s="205"/>
      <c r="O59" s="184"/>
      <c r="P59" s="187"/>
      <c r="Q59" s="21" t="s">
        <v>8</v>
      </c>
      <c r="R59" s="22" t="str">
        <f>VLOOKUP(A50,teamdata,3)</f>
        <v>ENGSM2</v>
      </c>
      <c r="S59" s="19" t="str">
        <f>VLOOKUP(R59,players,4)</f>
        <v>Erthan Walsh (114)</v>
      </c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</row>
    <row r="60" spans="1:33" ht="12.75" customHeight="1" x14ac:dyDescent="0.2">
      <c r="A60" s="197"/>
      <c r="B60" s="200"/>
      <c r="C60" s="197"/>
      <c r="D60" s="200"/>
      <c r="E60" s="203"/>
      <c r="F60" s="206"/>
      <c r="G60" s="203"/>
      <c r="H60" s="206"/>
      <c r="I60" s="203"/>
      <c r="J60" s="206"/>
      <c r="K60" s="203"/>
      <c r="L60" s="206"/>
      <c r="M60" s="203"/>
      <c r="N60" s="206"/>
      <c r="O60" s="185"/>
      <c r="P60" s="188"/>
      <c r="Q60" s="23"/>
      <c r="R60" s="22"/>
      <c r="S60" s="19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</row>
    <row r="61" spans="1:33" ht="12.75" customHeight="1" x14ac:dyDescent="0.2">
      <c r="A61" s="195" t="s">
        <v>8</v>
      </c>
      <c r="B61" s="198" t="str">
        <f>S59</f>
        <v>Erthan Walsh (114)</v>
      </c>
      <c r="C61" s="195" t="s">
        <v>6</v>
      </c>
      <c r="D61" s="198" t="str">
        <f>S62</f>
        <v>Thomas Earley (125)</v>
      </c>
      <c r="E61" s="201"/>
      <c r="F61" s="204"/>
      <c r="G61" s="201"/>
      <c r="H61" s="204"/>
      <c r="I61" s="201"/>
      <c r="J61" s="204"/>
      <c r="K61" s="201"/>
      <c r="L61" s="204"/>
      <c r="M61" s="201"/>
      <c r="N61" s="204"/>
      <c r="O61" s="183">
        <f>AD61</f>
        <v>0</v>
      </c>
      <c r="P61" s="186">
        <f>AE61</f>
        <v>0</v>
      </c>
      <c r="Q61" s="24" t="s">
        <v>9</v>
      </c>
      <c r="R61" s="22" t="str">
        <f>VLOOKUP(C50,teamdata,3)</f>
        <v>IRESM2</v>
      </c>
      <c r="S61" s="19" t="str">
        <f>VLOOKUP(R61,players,4)</f>
        <v>Ryan Farrell (126)</v>
      </c>
      <c r="T61" s="172">
        <f>IF(E61&gt;F61,1,0)</f>
        <v>0</v>
      </c>
      <c r="U61" s="172">
        <f>IF(F61&gt;E61,1,0)</f>
        <v>0</v>
      </c>
      <c r="V61" s="172">
        <f>IF(G61&gt;H61,1,0)</f>
        <v>0</v>
      </c>
      <c r="W61" s="172">
        <f>IF(H61&gt;G61,1,0)</f>
        <v>0</v>
      </c>
      <c r="X61" s="172">
        <f>IF(I61&gt;J61,1,0)</f>
        <v>0</v>
      </c>
      <c r="Y61" s="172">
        <f>IF(J61&gt;I61,1,0)</f>
        <v>0</v>
      </c>
      <c r="Z61" s="172">
        <f>IF(K61&gt;L61,1,0)</f>
        <v>0</v>
      </c>
      <c r="AA61" s="172">
        <f>IF(L61&gt;K61,1,0)</f>
        <v>0</v>
      </c>
      <c r="AB61" s="172">
        <f>IF(M61&gt;N61,1,0)</f>
        <v>0</v>
      </c>
      <c r="AC61" s="172">
        <f>IF(N61&gt;M61,1,0)</f>
        <v>0</v>
      </c>
      <c r="AD61" s="172">
        <f>T61+V61+X61+Z61+AB61</f>
        <v>0</v>
      </c>
      <c r="AE61" s="172">
        <f>U61+W61+Y61+AA61+AC61</f>
        <v>0</v>
      </c>
      <c r="AF61" s="172">
        <f>IF(AD61&gt;AE61,1,0)</f>
        <v>0</v>
      </c>
      <c r="AG61" s="172">
        <f>IF(AE61&gt;AD61,1,0)</f>
        <v>0</v>
      </c>
    </row>
    <row r="62" spans="1:33" ht="12.75" customHeight="1" x14ac:dyDescent="0.2">
      <c r="A62" s="196"/>
      <c r="B62" s="199"/>
      <c r="C62" s="196"/>
      <c r="D62" s="199"/>
      <c r="E62" s="202"/>
      <c r="F62" s="205"/>
      <c r="G62" s="202"/>
      <c r="H62" s="205"/>
      <c r="I62" s="202"/>
      <c r="J62" s="205"/>
      <c r="K62" s="202"/>
      <c r="L62" s="205"/>
      <c r="M62" s="202"/>
      <c r="N62" s="205"/>
      <c r="O62" s="184"/>
      <c r="P62" s="187"/>
      <c r="Q62" s="21" t="s">
        <v>6</v>
      </c>
      <c r="R62" s="22" t="str">
        <f>VLOOKUP(C50,teamdata,2)</f>
        <v>IRESM1</v>
      </c>
      <c r="S62" s="19" t="str">
        <f>VLOOKUP(R62,players,4)</f>
        <v>Thomas Earley (125)</v>
      </c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</row>
    <row r="63" spans="1:33" ht="12.75" customHeight="1" x14ac:dyDescent="0.2">
      <c r="A63" s="197"/>
      <c r="B63" s="200"/>
      <c r="C63" s="197"/>
      <c r="D63" s="200"/>
      <c r="E63" s="203"/>
      <c r="F63" s="206"/>
      <c r="G63" s="203"/>
      <c r="H63" s="206"/>
      <c r="I63" s="203"/>
      <c r="J63" s="206"/>
      <c r="K63" s="203"/>
      <c r="L63" s="206"/>
      <c r="M63" s="203"/>
      <c r="N63" s="206"/>
      <c r="O63" s="185"/>
      <c r="P63" s="188"/>
      <c r="S63" s="19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</row>
    <row r="64" spans="1:33" ht="12.75" customHeight="1" x14ac:dyDescent="0.2">
      <c r="A64" s="207" t="s">
        <v>10</v>
      </c>
      <c r="B64" s="198" t="str">
        <f>S64</f>
        <v>Shayan Siraj (113)</v>
      </c>
      <c r="C64" s="211" t="s">
        <v>10</v>
      </c>
      <c r="D64" s="198" t="str">
        <f>S66</f>
        <v>Thomas Earley (125)</v>
      </c>
      <c r="E64" s="201"/>
      <c r="F64" s="204"/>
      <c r="G64" s="201"/>
      <c r="H64" s="204"/>
      <c r="I64" s="201"/>
      <c r="J64" s="204"/>
      <c r="K64" s="201"/>
      <c r="L64" s="204"/>
      <c r="M64" s="201"/>
      <c r="N64" s="204"/>
      <c r="O64" s="183">
        <f>AD64</f>
        <v>0</v>
      </c>
      <c r="P64" s="186">
        <f>AE64</f>
        <v>0</v>
      </c>
      <c r="Q64" s="21" t="s">
        <v>7</v>
      </c>
      <c r="R64" s="22" t="str">
        <f>R58</f>
        <v>ENGSM1</v>
      </c>
      <c r="S64" s="19" t="str">
        <f>VLOOKUP(R64,players,4)</f>
        <v>Shayan Siraj (113)</v>
      </c>
      <c r="T64" s="172">
        <f>IF(E64&gt;F64,1,0)</f>
        <v>0</v>
      </c>
      <c r="U64" s="172">
        <f>IF(F64&gt;E64,1,0)</f>
        <v>0</v>
      </c>
      <c r="V64" s="172">
        <f>IF(G64&gt;H64,1,0)</f>
        <v>0</v>
      </c>
      <c r="W64" s="172">
        <f>IF(H64&gt;G64,1,0)</f>
        <v>0</v>
      </c>
      <c r="X64" s="172">
        <f>IF(I64&gt;J64,1,0)</f>
        <v>0</v>
      </c>
      <c r="Y64" s="172">
        <f>IF(J64&gt;I64,1,0)</f>
        <v>0</v>
      </c>
      <c r="Z64" s="172">
        <f>IF(K64&gt;L64,1,0)</f>
        <v>0</v>
      </c>
      <c r="AA64" s="172">
        <f>IF(L64&gt;K64,1,0)</f>
        <v>0</v>
      </c>
      <c r="AB64" s="172">
        <f>IF(M64&gt;N64,1,0)</f>
        <v>0</v>
      </c>
      <c r="AC64" s="172">
        <f>IF(N64&gt;M64,1,0)</f>
        <v>0</v>
      </c>
      <c r="AD64" s="172">
        <f>T64+V64+X64+Z64+AB64</f>
        <v>0</v>
      </c>
      <c r="AE64" s="172">
        <f>U64+W64+Y64+AA64+AC64</f>
        <v>0</v>
      </c>
      <c r="AF64" s="172">
        <f>IF(AD64&gt;AE64,1,0)</f>
        <v>0</v>
      </c>
      <c r="AG64" s="172">
        <f>IF(AE64&gt;AD64,1,0)</f>
        <v>0</v>
      </c>
    </row>
    <row r="65" spans="1:33" ht="12.75" customHeight="1" x14ac:dyDescent="0.2">
      <c r="A65" s="208"/>
      <c r="B65" s="199"/>
      <c r="C65" s="209"/>
      <c r="D65" s="199"/>
      <c r="E65" s="202"/>
      <c r="F65" s="205"/>
      <c r="G65" s="202"/>
      <c r="H65" s="205"/>
      <c r="I65" s="202"/>
      <c r="J65" s="205"/>
      <c r="K65" s="202"/>
      <c r="L65" s="205"/>
      <c r="M65" s="202"/>
      <c r="N65" s="205"/>
      <c r="O65" s="184"/>
      <c r="P65" s="187"/>
      <c r="Q65" s="21" t="s">
        <v>8</v>
      </c>
      <c r="R65" s="22" t="str">
        <f>R59</f>
        <v>ENGSM2</v>
      </c>
      <c r="S65" s="19" t="str">
        <f>VLOOKUP(R65,players,4)</f>
        <v>Erthan Walsh (114)</v>
      </c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</row>
    <row r="66" spans="1:33" ht="12.75" customHeight="1" x14ac:dyDescent="0.2">
      <c r="A66" s="209"/>
      <c r="B66" s="199" t="str">
        <f>S65</f>
        <v>Erthan Walsh (114)</v>
      </c>
      <c r="C66" s="209"/>
      <c r="D66" s="199" t="str">
        <f>S67</f>
        <v>Ryan Farrell (126)</v>
      </c>
      <c r="E66" s="202"/>
      <c r="F66" s="205"/>
      <c r="G66" s="202"/>
      <c r="H66" s="205"/>
      <c r="I66" s="202"/>
      <c r="J66" s="205"/>
      <c r="K66" s="202"/>
      <c r="L66" s="205"/>
      <c r="M66" s="202"/>
      <c r="N66" s="205"/>
      <c r="O66" s="184"/>
      <c r="P66" s="187"/>
      <c r="Q66" s="21" t="s">
        <v>9</v>
      </c>
      <c r="R66" s="22" t="str">
        <f>R62</f>
        <v>IRESM1</v>
      </c>
      <c r="S66" s="19" t="str">
        <f>VLOOKUP(R66,players,4)</f>
        <v>Thomas Earley (125)</v>
      </c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</row>
    <row r="67" spans="1:33" ht="12.75" customHeight="1" x14ac:dyDescent="0.2">
      <c r="A67" s="210"/>
      <c r="B67" s="200"/>
      <c r="C67" s="210"/>
      <c r="D67" s="200"/>
      <c r="E67" s="203"/>
      <c r="F67" s="206"/>
      <c r="G67" s="203"/>
      <c r="H67" s="206"/>
      <c r="I67" s="203"/>
      <c r="J67" s="206"/>
      <c r="K67" s="203"/>
      <c r="L67" s="206"/>
      <c r="M67" s="203"/>
      <c r="N67" s="206"/>
      <c r="O67" s="185"/>
      <c r="P67" s="188"/>
      <c r="Q67" s="21" t="s">
        <v>6</v>
      </c>
      <c r="R67" s="22" t="str">
        <f>R61</f>
        <v>IRESM2</v>
      </c>
      <c r="S67" s="19" t="str">
        <f>VLOOKUP(R67,players,4)</f>
        <v>Ryan Farrell (126)</v>
      </c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</row>
    <row r="68" spans="1:33" ht="12.75" customHeight="1" x14ac:dyDescent="0.2">
      <c r="A68" s="195" t="s">
        <v>7</v>
      </c>
      <c r="B68" s="198" t="str">
        <f>B58</f>
        <v>Shayan Siraj (113)</v>
      </c>
      <c r="C68" s="195" t="s">
        <v>6</v>
      </c>
      <c r="D68" s="198" t="str">
        <f>S62</f>
        <v>Thomas Earley (125)</v>
      </c>
      <c r="E68" s="201"/>
      <c r="F68" s="204"/>
      <c r="G68" s="201"/>
      <c r="H68" s="204"/>
      <c r="I68" s="201"/>
      <c r="J68" s="204"/>
      <c r="K68" s="201"/>
      <c r="L68" s="204"/>
      <c r="M68" s="201"/>
      <c r="N68" s="204"/>
      <c r="O68" s="183">
        <f>AD68</f>
        <v>0</v>
      </c>
      <c r="P68" s="186">
        <f>AE68</f>
        <v>0</v>
      </c>
      <c r="Q68" s="258"/>
      <c r="R68" s="22"/>
      <c r="T68" s="172">
        <f>IF(E68&gt;F68,1,0)</f>
        <v>0</v>
      </c>
      <c r="U68" s="172">
        <f>IF(F68&gt;E68,1,0)</f>
        <v>0</v>
      </c>
      <c r="V68" s="172">
        <f>IF(G68&gt;H68,1,0)</f>
        <v>0</v>
      </c>
      <c r="W68" s="172">
        <f>IF(H68&gt;G68,1,0)</f>
        <v>0</v>
      </c>
      <c r="X68" s="172">
        <f>IF(I68&gt;J68,1,0)</f>
        <v>0</v>
      </c>
      <c r="Y68" s="172">
        <f>IF(J68&gt;I68,1,0)</f>
        <v>0</v>
      </c>
      <c r="Z68" s="172">
        <f>IF(K68&gt;L68,1,0)</f>
        <v>0</v>
      </c>
      <c r="AA68" s="172">
        <f>IF(L68&gt;K68,1,0)</f>
        <v>0</v>
      </c>
      <c r="AB68" s="172">
        <f>IF(M68&gt;N68,1,0)</f>
        <v>0</v>
      </c>
      <c r="AC68" s="172">
        <f>IF(N68&gt;M68,1,0)</f>
        <v>0</v>
      </c>
      <c r="AD68" s="172">
        <f>T68+V68+X68+Z68+AB68</f>
        <v>0</v>
      </c>
      <c r="AE68" s="172">
        <f>U68+W68+Y68+AA68+AC68</f>
        <v>0</v>
      </c>
      <c r="AF68" s="172">
        <f>IF(AD68&gt;AE68,1,0)</f>
        <v>0</v>
      </c>
      <c r="AG68" s="172">
        <f>IF(AE68&gt;AD68,1,0)</f>
        <v>0</v>
      </c>
    </row>
    <row r="69" spans="1:33" ht="12.75" customHeight="1" x14ac:dyDescent="0.2">
      <c r="A69" s="196"/>
      <c r="B69" s="199"/>
      <c r="C69" s="196"/>
      <c r="D69" s="199"/>
      <c r="E69" s="202"/>
      <c r="F69" s="205"/>
      <c r="G69" s="202"/>
      <c r="H69" s="205"/>
      <c r="I69" s="202"/>
      <c r="J69" s="205"/>
      <c r="K69" s="202"/>
      <c r="L69" s="205"/>
      <c r="M69" s="202"/>
      <c r="N69" s="205"/>
      <c r="O69" s="184"/>
      <c r="P69" s="187"/>
      <c r="Q69" s="258"/>
      <c r="R69" s="2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</row>
    <row r="70" spans="1:33" ht="12.75" customHeight="1" x14ac:dyDescent="0.2">
      <c r="A70" s="197"/>
      <c r="B70" s="200"/>
      <c r="C70" s="197"/>
      <c r="D70" s="200"/>
      <c r="E70" s="203"/>
      <c r="F70" s="206"/>
      <c r="G70" s="203"/>
      <c r="H70" s="206"/>
      <c r="I70" s="203"/>
      <c r="J70" s="206"/>
      <c r="K70" s="203"/>
      <c r="L70" s="206"/>
      <c r="M70" s="203"/>
      <c r="N70" s="206"/>
      <c r="O70" s="185"/>
      <c r="P70" s="188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</row>
    <row r="71" spans="1:33" ht="12.75" customHeight="1" x14ac:dyDescent="0.2">
      <c r="A71" s="195" t="s">
        <v>8</v>
      </c>
      <c r="B71" s="198" t="str">
        <f>B61</f>
        <v>Erthan Walsh (114)</v>
      </c>
      <c r="C71" s="195" t="s">
        <v>9</v>
      </c>
      <c r="D71" s="198" t="str">
        <f>S61</f>
        <v>Ryan Farrell (126)</v>
      </c>
      <c r="E71" s="201"/>
      <c r="F71" s="204"/>
      <c r="G71" s="201"/>
      <c r="H71" s="204"/>
      <c r="I71" s="201"/>
      <c r="J71" s="204"/>
      <c r="K71" s="201"/>
      <c r="L71" s="204"/>
      <c r="M71" s="201"/>
      <c r="N71" s="204"/>
      <c r="O71" s="183">
        <f>AD71</f>
        <v>0</v>
      </c>
      <c r="P71" s="186">
        <f>AE71</f>
        <v>0</v>
      </c>
      <c r="T71" s="172">
        <f>IF(E71&gt;F71,1,0)</f>
        <v>0</v>
      </c>
      <c r="U71" s="172">
        <f>IF(F71&gt;E71,1,0)</f>
        <v>0</v>
      </c>
      <c r="V71" s="172">
        <f>IF(G71&gt;H71,1,0)</f>
        <v>0</v>
      </c>
      <c r="W71" s="172">
        <f>IF(H71&gt;G71,1,0)</f>
        <v>0</v>
      </c>
      <c r="X71" s="172">
        <f>IF(I71&gt;J71,1,0)</f>
        <v>0</v>
      </c>
      <c r="Y71" s="172">
        <f>IF(J71&gt;I71,1,0)</f>
        <v>0</v>
      </c>
      <c r="Z71" s="172">
        <f>IF(K71&gt;L71,1,0)</f>
        <v>0</v>
      </c>
      <c r="AA71" s="172">
        <f>IF(L71&gt;K71,1,0)</f>
        <v>0</v>
      </c>
      <c r="AB71" s="172">
        <f>IF(M71&gt;N71,1,0)</f>
        <v>0</v>
      </c>
      <c r="AC71" s="172">
        <f>IF(N71&gt;M71,1,0)</f>
        <v>0</v>
      </c>
      <c r="AD71" s="172">
        <f>T71+V71+X71+Z71+AB71</f>
        <v>0</v>
      </c>
      <c r="AE71" s="172">
        <f>U71+W71+Y71+AA71+AC71</f>
        <v>0</v>
      </c>
      <c r="AF71" s="172">
        <f>IF(AD71&gt;AE71,1,0)</f>
        <v>0</v>
      </c>
      <c r="AG71" s="172">
        <f>IF(AE71&gt;AD71,1,0)</f>
        <v>0</v>
      </c>
    </row>
    <row r="72" spans="1:33" ht="12.75" customHeight="1" x14ac:dyDescent="0.2">
      <c r="A72" s="196"/>
      <c r="B72" s="199"/>
      <c r="C72" s="196"/>
      <c r="D72" s="199"/>
      <c r="E72" s="202"/>
      <c r="F72" s="205"/>
      <c r="G72" s="202"/>
      <c r="H72" s="205"/>
      <c r="I72" s="202"/>
      <c r="J72" s="205"/>
      <c r="K72" s="202"/>
      <c r="L72" s="205"/>
      <c r="M72" s="202"/>
      <c r="N72" s="205"/>
      <c r="O72" s="184"/>
      <c r="P72" s="187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</row>
    <row r="73" spans="1:33" ht="12.75" customHeight="1" x14ac:dyDescent="0.2">
      <c r="A73" s="197"/>
      <c r="B73" s="200"/>
      <c r="C73" s="197"/>
      <c r="D73" s="200"/>
      <c r="E73" s="203"/>
      <c r="F73" s="206"/>
      <c r="G73" s="203"/>
      <c r="H73" s="206"/>
      <c r="I73" s="203"/>
      <c r="J73" s="206"/>
      <c r="K73" s="203"/>
      <c r="L73" s="206"/>
      <c r="M73" s="203"/>
      <c r="N73" s="206"/>
      <c r="O73" s="185"/>
      <c r="P73" s="188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</row>
    <row r="74" spans="1:33" ht="12.75" customHeight="1" x14ac:dyDescent="0.2">
      <c r="A74" s="173" t="s">
        <v>11</v>
      </c>
      <c r="B74" s="174"/>
      <c r="C74" s="175"/>
      <c r="D74" s="173" t="s">
        <v>12</v>
      </c>
      <c r="E74" s="174"/>
      <c r="F74" s="175"/>
      <c r="G74" s="182" t="s">
        <v>35</v>
      </c>
      <c r="H74" s="174"/>
      <c r="I74" s="174"/>
      <c r="J74" s="174"/>
      <c r="K74" s="174"/>
      <c r="L74" s="174"/>
      <c r="M74" s="174"/>
      <c r="N74" s="175"/>
      <c r="O74" s="183">
        <f>AF74</f>
        <v>0</v>
      </c>
      <c r="P74" s="186">
        <f>AG74</f>
        <v>0</v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172">
        <f>SUM(AF58:AF73)</f>
        <v>0</v>
      </c>
      <c r="AG74" s="172">
        <f>SUM(AG58:AG73)</f>
        <v>0</v>
      </c>
    </row>
    <row r="75" spans="1:33" ht="12.75" customHeight="1" x14ac:dyDescent="0.2">
      <c r="A75" s="176"/>
      <c r="B75" s="177"/>
      <c r="C75" s="178"/>
      <c r="D75" s="176"/>
      <c r="E75" s="177"/>
      <c r="F75" s="178"/>
      <c r="G75" s="176"/>
      <c r="H75" s="177"/>
      <c r="I75" s="177"/>
      <c r="J75" s="177"/>
      <c r="K75" s="177"/>
      <c r="L75" s="177"/>
      <c r="M75" s="177"/>
      <c r="N75" s="178"/>
      <c r="O75" s="184"/>
      <c r="P75" s="187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172"/>
      <c r="AG75" s="172"/>
    </row>
    <row r="76" spans="1:33" ht="12.75" customHeight="1" x14ac:dyDescent="0.2">
      <c r="A76" s="176"/>
      <c r="B76" s="177"/>
      <c r="C76" s="178"/>
      <c r="D76" s="176"/>
      <c r="E76" s="177"/>
      <c r="F76" s="178"/>
      <c r="G76" s="176"/>
      <c r="H76" s="177"/>
      <c r="I76" s="177"/>
      <c r="J76" s="177"/>
      <c r="K76" s="177"/>
      <c r="L76" s="177"/>
      <c r="M76" s="177"/>
      <c r="N76" s="178"/>
      <c r="O76" s="185"/>
      <c r="P76" s="188"/>
    </row>
    <row r="77" spans="1:33" ht="12.75" customHeight="1" x14ac:dyDescent="0.2">
      <c r="A77" s="176"/>
      <c r="B77" s="177"/>
      <c r="C77" s="178"/>
      <c r="D77" s="176"/>
      <c r="E77" s="177"/>
      <c r="F77" s="178"/>
      <c r="G77" s="176"/>
      <c r="H77" s="177"/>
      <c r="I77" s="177"/>
      <c r="J77" s="177"/>
      <c r="K77" s="177"/>
      <c r="L77" s="177"/>
      <c r="M77" s="177"/>
      <c r="N77" s="178"/>
      <c r="O77" s="189"/>
      <c r="P77" s="190"/>
    </row>
    <row r="78" spans="1:33" ht="12.75" customHeight="1" x14ac:dyDescent="0.2">
      <c r="A78" s="176"/>
      <c r="B78" s="177"/>
      <c r="C78" s="178"/>
      <c r="D78" s="176"/>
      <c r="E78" s="177"/>
      <c r="F78" s="178"/>
      <c r="G78" s="176"/>
      <c r="H78" s="177"/>
      <c r="I78" s="177"/>
      <c r="J78" s="177"/>
      <c r="K78" s="177"/>
      <c r="L78" s="177"/>
      <c r="M78" s="177"/>
      <c r="N78" s="178"/>
      <c r="O78" s="191"/>
      <c r="P78" s="192"/>
    </row>
    <row r="79" spans="1:33" ht="12.75" customHeight="1" x14ac:dyDescent="0.2">
      <c r="A79" s="179"/>
      <c r="B79" s="180"/>
      <c r="C79" s="181"/>
      <c r="D79" s="179"/>
      <c r="E79" s="180"/>
      <c r="F79" s="181"/>
      <c r="G79" s="179"/>
      <c r="H79" s="180"/>
      <c r="I79" s="180"/>
      <c r="J79" s="180"/>
      <c r="K79" s="180"/>
      <c r="L79" s="180"/>
      <c r="M79" s="180"/>
      <c r="N79" s="181"/>
      <c r="O79" s="193"/>
      <c r="P79" s="194"/>
    </row>
    <row r="80" spans="1:33" ht="12.75" customHeight="1" x14ac:dyDescent="0.2">
      <c r="A80" s="163" t="s">
        <v>29</v>
      </c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5"/>
    </row>
    <row r="81" spans="1:16" ht="12.75" customHeight="1" x14ac:dyDescent="0.2">
      <c r="A81" s="166"/>
      <c r="B81" s="167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8"/>
    </row>
    <row r="82" spans="1:16" ht="12.75" customHeight="1" x14ac:dyDescent="0.2">
      <c r="A82" s="169"/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1"/>
    </row>
    <row r="83" spans="1:16" ht="12.75" customHeight="1" x14ac:dyDescent="0.2">
      <c r="A83" s="220" t="str">
        <f>A1</f>
        <v>ISLE OF MAN TABLE TENNIS ASSOCIATION</v>
      </c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2"/>
    </row>
    <row r="84" spans="1:16" ht="12.75" customHeight="1" x14ac:dyDescent="0.2">
      <c r="A84" s="223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5"/>
    </row>
    <row r="85" spans="1:16" ht="12.75" customHeight="1" x14ac:dyDescent="0.2">
      <c r="A85" s="223"/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5"/>
    </row>
    <row r="86" spans="1:16" ht="12.75" customHeight="1" x14ac:dyDescent="0.2">
      <c r="A86" s="226" t="str">
        <f>A4</f>
        <v>HOME COUNTRIES INTERNATIONAL CHAMPIONSHIP - MEN TEAM</v>
      </c>
      <c r="B86" s="227"/>
      <c r="C86" s="227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8"/>
    </row>
    <row r="87" spans="1:16" ht="12.75" customHeight="1" x14ac:dyDescent="0.2">
      <c r="A87" s="226"/>
      <c r="B87" s="227"/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8"/>
    </row>
    <row r="88" spans="1:16" ht="12.75" customHeight="1" x14ac:dyDescent="0.2">
      <c r="A88" s="229"/>
      <c r="B88" s="230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1"/>
    </row>
    <row r="89" spans="1:16" ht="12.75" customHeight="1" x14ac:dyDescent="0.2">
      <c r="A89" s="232" t="s">
        <v>27</v>
      </c>
      <c r="B89" s="233"/>
      <c r="C89" s="232" t="s">
        <v>28</v>
      </c>
      <c r="D89" s="236"/>
      <c r="E89" s="15"/>
      <c r="F89" s="15"/>
      <c r="G89" s="239" t="s">
        <v>24</v>
      </c>
      <c r="H89" s="239"/>
      <c r="I89" s="242" t="str">
        <f>I7</f>
        <v>Saturday 9th November 2019</v>
      </c>
      <c r="J89" s="242"/>
      <c r="K89" s="242"/>
      <c r="L89" s="242"/>
      <c r="M89" s="242"/>
      <c r="N89" s="242"/>
      <c r="O89" s="242"/>
      <c r="P89" s="16"/>
    </row>
    <row r="90" spans="1:16" ht="12.75" customHeight="1" x14ac:dyDescent="0.2">
      <c r="A90" s="234"/>
      <c r="B90" s="235"/>
      <c r="C90" s="237"/>
      <c r="D90" s="238"/>
      <c r="E90" s="17"/>
      <c r="F90" s="17"/>
      <c r="G90" s="240"/>
      <c r="H90" s="240"/>
      <c r="I90" s="243"/>
      <c r="J90" s="243"/>
      <c r="K90" s="243"/>
      <c r="L90" s="243"/>
      <c r="M90" s="243"/>
      <c r="N90" s="243"/>
      <c r="O90" s="243"/>
      <c r="P90" s="18"/>
    </row>
    <row r="91" spans="1:16" ht="12.75" customHeight="1" x14ac:dyDescent="0.2">
      <c r="A91" s="244" t="str">
        <f>Schedule!D28</f>
        <v>GUERNSEY</v>
      </c>
      <c r="B91" s="245"/>
      <c r="C91" s="244" t="str">
        <f>Schedule!F28</f>
        <v>SCOTLAND</v>
      </c>
      <c r="D91" s="250"/>
      <c r="E91" s="17"/>
      <c r="F91" s="17"/>
      <c r="G91" s="240" t="s">
        <v>25</v>
      </c>
      <c r="H91" s="240"/>
      <c r="I91" s="243">
        <f>Schedule!A28</f>
        <v>8</v>
      </c>
      <c r="J91" s="243"/>
      <c r="K91" s="243"/>
      <c r="L91" s="243"/>
      <c r="M91" s="243"/>
      <c r="N91" s="243"/>
      <c r="O91" s="243"/>
      <c r="P91" s="18"/>
    </row>
    <row r="92" spans="1:16" ht="12.75" customHeight="1" x14ac:dyDescent="0.2">
      <c r="A92" s="246"/>
      <c r="B92" s="247"/>
      <c r="C92" s="251"/>
      <c r="D92" s="252"/>
      <c r="E92" s="17"/>
      <c r="F92" s="17"/>
      <c r="G92" s="240"/>
      <c r="H92" s="240"/>
      <c r="I92" s="243"/>
      <c r="J92" s="243"/>
      <c r="K92" s="243"/>
      <c r="L92" s="243"/>
      <c r="M92" s="243"/>
      <c r="N92" s="243"/>
      <c r="O92" s="243"/>
      <c r="P92" s="18"/>
    </row>
    <row r="93" spans="1:16" ht="12.75" customHeight="1" x14ac:dyDescent="0.2">
      <c r="A93" s="246"/>
      <c r="B93" s="247"/>
      <c r="C93" s="251"/>
      <c r="D93" s="252"/>
      <c r="E93" s="17"/>
      <c r="F93" s="17"/>
      <c r="G93" s="240" t="s">
        <v>26</v>
      </c>
      <c r="H93" s="240"/>
      <c r="I93" s="255">
        <f>I11</f>
        <v>0.375</v>
      </c>
      <c r="J93" s="255"/>
      <c r="K93" s="255"/>
      <c r="L93" s="255"/>
      <c r="M93" s="255"/>
      <c r="N93" s="255"/>
      <c r="O93" s="255"/>
      <c r="P93" s="18"/>
    </row>
    <row r="94" spans="1:16" ht="12.75" customHeight="1" x14ac:dyDescent="0.2">
      <c r="A94" s="246"/>
      <c r="B94" s="247"/>
      <c r="C94" s="251"/>
      <c r="D94" s="252"/>
      <c r="E94" s="17"/>
      <c r="F94" s="17"/>
      <c r="G94" s="240"/>
      <c r="H94" s="240"/>
      <c r="I94" s="255"/>
      <c r="J94" s="255"/>
      <c r="K94" s="255"/>
      <c r="L94" s="255"/>
      <c r="M94" s="255"/>
      <c r="N94" s="255"/>
      <c r="O94" s="255"/>
      <c r="P94" s="18"/>
    </row>
    <row r="95" spans="1:16" ht="12.75" customHeight="1" x14ac:dyDescent="0.2">
      <c r="A95" s="246"/>
      <c r="B95" s="247"/>
      <c r="C95" s="251"/>
      <c r="D95" s="252"/>
      <c r="E95" s="17"/>
      <c r="F95" s="17"/>
      <c r="G95" s="256" t="s">
        <v>30</v>
      </c>
      <c r="H95" s="256"/>
      <c r="I95" s="243" t="str">
        <f>I13</f>
        <v>Session 4</v>
      </c>
      <c r="J95" s="243"/>
      <c r="K95" s="243"/>
      <c r="L95" s="243"/>
      <c r="M95" s="243"/>
      <c r="N95" s="243"/>
      <c r="O95" s="243"/>
      <c r="P95" s="18"/>
    </row>
    <row r="96" spans="1:16" ht="12.75" customHeight="1" x14ac:dyDescent="0.2">
      <c r="A96" s="248"/>
      <c r="B96" s="249"/>
      <c r="C96" s="253"/>
      <c r="D96" s="254"/>
      <c r="E96" s="17"/>
      <c r="F96" s="17"/>
      <c r="G96" s="257"/>
      <c r="H96" s="257"/>
      <c r="I96" s="257"/>
      <c r="J96" s="257"/>
      <c r="K96" s="257"/>
      <c r="L96" s="257"/>
      <c r="M96" s="257"/>
      <c r="N96" s="257"/>
      <c r="O96" s="257"/>
      <c r="P96" s="18"/>
    </row>
    <row r="97" spans="1:33" ht="12.75" customHeight="1" x14ac:dyDescent="0.2">
      <c r="A97" s="215" t="s">
        <v>14</v>
      </c>
      <c r="B97" s="216"/>
      <c r="C97" s="215" t="s">
        <v>13</v>
      </c>
      <c r="D97" s="216"/>
      <c r="E97" s="219" t="s">
        <v>0</v>
      </c>
      <c r="F97" s="216"/>
      <c r="G97" s="219" t="s">
        <v>1</v>
      </c>
      <c r="H97" s="216"/>
      <c r="I97" s="219" t="s">
        <v>2</v>
      </c>
      <c r="J97" s="216"/>
      <c r="K97" s="219" t="s">
        <v>3</v>
      </c>
      <c r="L97" s="216"/>
      <c r="M97" s="219" t="s">
        <v>4</v>
      </c>
      <c r="N97" s="216"/>
      <c r="O97" s="219" t="s">
        <v>5</v>
      </c>
      <c r="P97" s="216"/>
      <c r="T97" s="172">
        <v>1</v>
      </c>
      <c r="U97" s="172"/>
      <c r="V97" s="172">
        <v>2</v>
      </c>
      <c r="W97" s="172"/>
      <c r="X97" s="172">
        <v>3</v>
      </c>
      <c r="Y97" s="172"/>
      <c r="Z97" s="172">
        <v>4</v>
      </c>
      <c r="AA97" s="172"/>
      <c r="AB97" s="172">
        <v>5</v>
      </c>
      <c r="AC97" s="172"/>
      <c r="AD97" s="212" t="s">
        <v>53</v>
      </c>
      <c r="AE97" s="172"/>
      <c r="AF97" s="213" t="s">
        <v>52</v>
      </c>
      <c r="AG97" s="214"/>
    </row>
    <row r="98" spans="1:33" ht="12.75" customHeight="1" x14ac:dyDescent="0.2">
      <c r="A98" s="217"/>
      <c r="B98" s="218"/>
      <c r="C98" s="217"/>
      <c r="D98" s="218"/>
      <c r="E98" s="217"/>
      <c r="F98" s="218"/>
      <c r="G98" s="217"/>
      <c r="H98" s="218"/>
      <c r="I98" s="217"/>
      <c r="J98" s="218"/>
      <c r="K98" s="217"/>
      <c r="L98" s="218"/>
      <c r="M98" s="217"/>
      <c r="N98" s="218"/>
      <c r="O98" s="217"/>
      <c r="P98" s="218"/>
      <c r="T98" s="48" t="s">
        <v>20</v>
      </c>
      <c r="U98" s="48" t="s">
        <v>7</v>
      </c>
      <c r="V98" s="48" t="s">
        <v>20</v>
      </c>
      <c r="W98" s="48" t="s">
        <v>7</v>
      </c>
      <c r="X98" s="48" t="s">
        <v>20</v>
      </c>
      <c r="Y98" s="48" t="s">
        <v>7</v>
      </c>
      <c r="Z98" s="48" t="s">
        <v>20</v>
      </c>
      <c r="AA98" s="48" t="s">
        <v>7</v>
      </c>
      <c r="AB98" s="48" t="s">
        <v>20</v>
      </c>
      <c r="AC98" s="48" t="s">
        <v>7</v>
      </c>
      <c r="AD98" s="48" t="s">
        <v>20</v>
      </c>
      <c r="AE98" s="48" t="s">
        <v>7</v>
      </c>
      <c r="AF98" s="48" t="s">
        <v>20</v>
      </c>
      <c r="AG98" s="48" t="s">
        <v>7</v>
      </c>
    </row>
    <row r="99" spans="1:33" ht="12.75" customHeight="1" x14ac:dyDescent="0.2">
      <c r="A99" s="195" t="s">
        <v>7</v>
      </c>
      <c r="B99" s="198" t="str">
        <f>S99</f>
        <v>Garry Dodd (165)</v>
      </c>
      <c r="C99" s="195" t="s">
        <v>9</v>
      </c>
      <c r="D99" s="198" t="str">
        <f>S102</f>
        <v>Calum Morrison (143)</v>
      </c>
      <c r="E99" s="201"/>
      <c r="F99" s="204"/>
      <c r="G99" s="201"/>
      <c r="H99" s="204"/>
      <c r="I99" s="201"/>
      <c r="J99" s="204"/>
      <c r="K99" s="201"/>
      <c r="L99" s="204"/>
      <c r="M99" s="201"/>
      <c r="N99" s="204"/>
      <c r="O99" s="183">
        <f>AD99</f>
        <v>0</v>
      </c>
      <c r="P99" s="186">
        <f>AE99</f>
        <v>0</v>
      </c>
      <c r="Q99" s="21" t="s">
        <v>7</v>
      </c>
      <c r="R99" s="22" t="str">
        <f>VLOOKUP(A91,teamdata,2)</f>
        <v>GSYSM1</v>
      </c>
      <c r="S99" s="19" t="str">
        <f>VLOOKUP(R99,players,4)</f>
        <v>Garry Dodd (165)</v>
      </c>
      <c r="T99" s="172">
        <f>IF(E99&gt;F99,1,0)</f>
        <v>0</v>
      </c>
      <c r="U99" s="172">
        <f>IF(F99&gt;E99,1,0)</f>
        <v>0</v>
      </c>
      <c r="V99" s="172">
        <f>IF(G99&gt;H99,1,0)</f>
        <v>0</v>
      </c>
      <c r="W99" s="172">
        <f>IF(H99&gt;G99,1,0)</f>
        <v>0</v>
      </c>
      <c r="X99" s="172">
        <f>IF(I99&gt;J99,1,0)</f>
        <v>0</v>
      </c>
      <c r="Y99" s="172">
        <f>IF(J99&gt;I99,1,0)</f>
        <v>0</v>
      </c>
      <c r="Z99" s="172">
        <f>IF(K99&gt;L99,1,0)</f>
        <v>0</v>
      </c>
      <c r="AA99" s="172">
        <f>IF(L99&gt;K99,1,0)</f>
        <v>0</v>
      </c>
      <c r="AB99" s="172">
        <f>IF(M99&gt;N99,1,0)</f>
        <v>0</v>
      </c>
      <c r="AC99" s="172">
        <f>IF(N99&gt;M99,1,0)</f>
        <v>0</v>
      </c>
      <c r="AD99" s="172">
        <f>T99+V99+X99+Z99+AB99</f>
        <v>0</v>
      </c>
      <c r="AE99" s="172">
        <f>U99+W99+Y99+AA99+AC99</f>
        <v>0</v>
      </c>
      <c r="AF99" s="172">
        <f>IF(AD99&gt;AE99,1,0)</f>
        <v>0</v>
      </c>
      <c r="AG99" s="172">
        <f>IF(AE99&gt;AD99,1,0)</f>
        <v>0</v>
      </c>
    </row>
    <row r="100" spans="1:33" ht="12.75" customHeight="1" x14ac:dyDescent="0.2">
      <c r="A100" s="196"/>
      <c r="B100" s="199"/>
      <c r="C100" s="196"/>
      <c r="D100" s="199"/>
      <c r="E100" s="202"/>
      <c r="F100" s="205"/>
      <c r="G100" s="202"/>
      <c r="H100" s="205"/>
      <c r="I100" s="202"/>
      <c r="J100" s="205"/>
      <c r="K100" s="202"/>
      <c r="L100" s="205"/>
      <c r="M100" s="202"/>
      <c r="N100" s="205"/>
      <c r="O100" s="184"/>
      <c r="P100" s="187"/>
      <c r="Q100" s="21" t="s">
        <v>8</v>
      </c>
      <c r="R100" s="22" t="str">
        <f>VLOOKUP(A91,teamdata,3)</f>
        <v>GSYSM2</v>
      </c>
      <c r="S100" s="19" t="str">
        <f>VLOOKUP(R100,players,4)</f>
        <v>Lawrence Stacey (166)</v>
      </c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172"/>
    </row>
    <row r="101" spans="1:33" ht="12.75" customHeight="1" x14ac:dyDescent="0.2">
      <c r="A101" s="197"/>
      <c r="B101" s="200"/>
      <c r="C101" s="197"/>
      <c r="D101" s="200"/>
      <c r="E101" s="203"/>
      <c r="F101" s="206"/>
      <c r="G101" s="203"/>
      <c r="H101" s="206"/>
      <c r="I101" s="203"/>
      <c r="J101" s="206"/>
      <c r="K101" s="203"/>
      <c r="L101" s="206"/>
      <c r="M101" s="203"/>
      <c r="N101" s="206"/>
      <c r="O101" s="185"/>
      <c r="P101" s="188"/>
      <c r="Q101" s="23"/>
      <c r="R101" s="22"/>
      <c r="S101" s="19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</row>
    <row r="102" spans="1:33" ht="12.75" customHeight="1" x14ac:dyDescent="0.2">
      <c r="A102" s="195" t="s">
        <v>8</v>
      </c>
      <c r="B102" s="198" t="str">
        <f>S100</f>
        <v>Lawrence Stacey (166)</v>
      </c>
      <c r="C102" s="195" t="s">
        <v>6</v>
      </c>
      <c r="D102" s="198" t="str">
        <f>S103</f>
        <v>Colin Dalgleish (141)</v>
      </c>
      <c r="E102" s="201"/>
      <c r="F102" s="204"/>
      <c r="G102" s="201"/>
      <c r="H102" s="204"/>
      <c r="I102" s="201"/>
      <c r="J102" s="204"/>
      <c r="K102" s="201"/>
      <c r="L102" s="204"/>
      <c r="M102" s="201"/>
      <c r="N102" s="204"/>
      <c r="O102" s="183">
        <f>AD102</f>
        <v>0</v>
      </c>
      <c r="P102" s="186">
        <f>AE102</f>
        <v>0</v>
      </c>
      <c r="Q102" s="24" t="s">
        <v>9</v>
      </c>
      <c r="R102" s="22" t="str">
        <f>VLOOKUP(C91,teamdata,3)</f>
        <v>SCOSM2</v>
      </c>
      <c r="S102" s="19" t="str">
        <f>VLOOKUP(R102,players,4)</f>
        <v>Calum Morrison (143)</v>
      </c>
      <c r="T102" s="172">
        <f>IF(E102&gt;F102,1,0)</f>
        <v>0</v>
      </c>
      <c r="U102" s="172">
        <f>IF(F102&gt;E102,1,0)</f>
        <v>0</v>
      </c>
      <c r="V102" s="172">
        <f>IF(G102&gt;H102,1,0)</f>
        <v>0</v>
      </c>
      <c r="W102" s="172">
        <f>IF(H102&gt;G102,1,0)</f>
        <v>0</v>
      </c>
      <c r="X102" s="172">
        <f>IF(I102&gt;J102,1,0)</f>
        <v>0</v>
      </c>
      <c r="Y102" s="172">
        <f>IF(J102&gt;I102,1,0)</f>
        <v>0</v>
      </c>
      <c r="Z102" s="172">
        <f>IF(K102&gt;L102,1,0)</f>
        <v>0</v>
      </c>
      <c r="AA102" s="172">
        <f>IF(L102&gt;K102,1,0)</f>
        <v>0</v>
      </c>
      <c r="AB102" s="172">
        <f>IF(M102&gt;N102,1,0)</f>
        <v>0</v>
      </c>
      <c r="AC102" s="172">
        <f>IF(N102&gt;M102,1,0)</f>
        <v>0</v>
      </c>
      <c r="AD102" s="172">
        <f>T102+V102+X102+Z102+AB102</f>
        <v>0</v>
      </c>
      <c r="AE102" s="172">
        <f>U102+W102+Y102+AA102+AC102</f>
        <v>0</v>
      </c>
      <c r="AF102" s="172">
        <f>IF(AD102&gt;AE102,1,0)</f>
        <v>0</v>
      </c>
      <c r="AG102" s="172">
        <f>IF(AE102&gt;AD102,1,0)</f>
        <v>0</v>
      </c>
    </row>
    <row r="103" spans="1:33" ht="12.75" customHeight="1" x14ac:dyDescent="0.2">
      <c r="A103" s="196"/>
      <c r="B103" s="199"/>
      <c r="C103" s="196"/>
      <c r="D103" s="199"/>
      <c r="E103" s="202"/>
      <c r="F103" s="205"/>
      <c r="G103" s="202"/>
      <c r="H103" s="205"/>
      <c r="I103" s="202"/>
      <c r="J103" s="205"/>
      <c r="K103" s="202"/>
      <c r="L103" s="205"/>
      <c r="M103" s="202"/>
      <c r="N103" s="205"/>
      <c r="O103" s="184"/>
      <c r="P103" s="187"/>
      <c r="Q103" s="21" t="s">
        <v>6</v>
      </c>
      <c r="R103" s="22" t="str">
        <f>VLOOKUP(C91,teamdata,2)</f>
        <v>SCOSM1</v>
      </c>
      <c r="S103" s="19" t="str">
        <f>VLOOKUP(R103,players,4)</f>
        <v>Colin Dalgleish (141)</v>
      </c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  <c r="AG103" s="172"/>
    </row>
    <row r="104" spans="1:33" ht="12.75" customHeight="1" x14ac:dyDescent="0.2">
      <c r="A104" s="197"/>
      <c r="B104" s="200"/>
      <c r="C104" s="197"/>
      <c r="D104" s="200"/>
      <c r="E104" s="203"/>
      <c r="F104" s="206"/>
      <c r="G104" s="203"/>
      <c r="H104" s="206"/>
      <c r="I104" s="203"/>
      <c r="J104" s="206"/>
      <c r="K104" s="203"/>
      <c r="L104" s="206"/>
      <c r="M104" s="203"/>
      <c r="N104" s="206"/>
      <c r="O104" s="185"/>
      <c r="P104" s="188"/>
      <c r="S104" s="19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</row>
    <row r="105" spans="1:33" ht="12.75" customHeight="1" x14ac:dyDescent="0.2">
      <c r="A105" s="207" t="s">
        <v>10</v>
      </c>
      <c r="B105" s="198" t="str">
        <f>S105</f>
        <v>Garry Dodd (165)</v>
      </c>
      <c r="C105" s="211" t="s">
        <v>10</v>
      </c>
      <c r="D105" s="198" t="str">
        <f>S107</f>
        <v>Colin Dalgleish (141)</v>
      </c>
      <c r="E105" s="201"/>
      <c r="F105" s="204"/>
      <c r="G105" s="201"/>
      <c r="H105" s="204"/>
      <c r="I105" s="201"/>
      <c r="J105" s="204"/>
      <c r="K105" s="201"/>
      <c r="L105" s="204"/>
      <c r="M105" s="201"/>
      <c r="N105" s="204"/>
      <c r="O105" s="183">
        <f>AD105</f>
        <v>0</v>
      </c>
      <c r="P105" s="186">
        <f>AE105</f>
        <v>0</v>
      </c>
      <c r="Q105" s="21" t="s">
        <v>7</v>
      </c>
      <c r="R105" s="22" t="str">
        <f>R99</f>
        <v>GSYSM1</v>
      </c>
      <c r="S105" s="19" t="str">
        <f>VLOOKUP(R105,players,4)</f>
        <v>Garry Dodd (165)</v>
      </c>
      <c r="T105" s="172">
        <f>IF(E105&gt;F105,1,0)</f>
        <v>0</v>
      </c>
      <c r="U105" s="172">
        <f>IF(F105&gt;E105,1,0)</f>
        <v>0</v>
      </c>
      <c r="V105" s="172">
        <f>IF(G105&gt;H105,1,0)</f>
        <v>0</v>
      </c>
      <c r="W105" s="172">
        <f>IF(H105&gt;G105,1,0)</f>
        <v>0</v>
      </c>
      <c r="X105" s="172">
        <f>IF(I105&gt;J105,1,0)</f>
        <v>0</v>
      </c>
      <c r="Y105" s="172">
        <f>IF(J105&gt;I105,1,0)</f>
        <v>0</v>
      </c>
      <c r="Z105" s="172">
        <f>IF(K105&gt;L105,1,0)</f>
        <v>0</v>
      </c>
      <c r="AA105" s="172">
        <f>IF(L105&gt;K105,1,0)</f>
        <v>0</v>
      </c>
      <c r="AB105" s="172">
        <f>IF(M105&gt;N105,1,0)</f>
        <v>0</v>
      </c>
      <c r="AC105" s="172">
        <f>IF(N105&gt;M105,1,0)</f>
        <v>0</v>
      </c>
      <c r="AD105" s="172">
        <f>T105+V105+X105+Z105+AB105</f>
        <v>0</v>
      </c>
      <c r="AE105" s="172">
        <f>U105+W105+Y105+AA105+AC105</f>
        <v>0</v>
      </c>
      <c r="AF105" s="172">
        <f>IF(AD105&gt;AE105,1,0)</f>
        <v>0</v>
      </c>
      <c r="AG105" s="172">
        <f>IF(AE105&gt;AD105,1,0)</f>
        <v>0</v>
      </c>
    </row>
    <row r="106" spans="1:33" ht="12.75" customHeight="1" x14ac:dyDescent="0.2">
      <c r="A106" s="208"/>
      <c r="B106" s="199"/>
      <c r="C106" s="209"/>
      <c r="D106" s="199"/>
      <c r="E106" s="202"/>
      <c r="F106" s="205"/>
      <c r="G106" s="202"/>
      <c r="H106" s="205"/>
      <c r="I106" s="202"/>
      <c r="J106" s="205"/>
      <c r="K106" s="202"/>
      <c r="L106" s="205"/>
      <c r="M106" s="202"/>
      <c r="N106" s="205"/>
      <c r="O106" s="184"/>
      <c r="P106" s="187"/>
      <c r="Q106" s="21" t="s">
        <v>8</v>
      </c>
      <c r="R106" s="22" t="str">
        <f>R100</f>
        <v>GSYSM2</v>
      </c>
      <c r="S106" s="19" t="str">
        <f>VLOOKUP(R106,players,4)</f>
        <v>Lawrence Stacey (166)</v>
      </c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2"/>
      <c r="AG106" s="172"/>
    </row>
    <row r="107" spans="1:33" ht="12.75" customHeight="1" x14ac:dyDescent="0.2">
      <c r="A107" s="209"/>
      <c r="B107" s="199" t="str">
        <f>S106</f>
        <v>Lawrence Stacey (166)</v>
      </c>
      <c r="C107" s="209"/>
      <c r="D107" s="199" t="str">
        <f>S108</f>
        <v>Calum Morrison (143)</v>
      </c>
      <c r="E107" s="202"/>
      <c r="F107" s="205"/>
      <c r="G107" s="202"/>
      <c r="H107" s="205"/>
      <c r="I107" s="202"/>
      <c r="J107" s="205"/>
      <c r="K107" s="202"/>
      <c r="L107" s="205"/>
      <c r="M107" s="202"/>
      <c r="N107" s="205"/>
      <c r="O107" s="184"/>
      <c r="P107" s="187"/>
      <c r="Q107" s="21" t="s">
        <v>9</v>
      </c>
      <c r="R107" s="22" t="str">
        <f>R103</f>
        <v>SCOSM1</v>
      </c>
      <c r="S107" s="19" t="str">
        <f>VLOOKUP(R107,players,4)</f>
        <v>Colin Dalgleish (141)</v>
      </c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  <c r="AG107" s="172"/>
    </row>
    <row r="108" spans="1:33" ht="12.75" customHeight="1" x14ac:dyDescent="0.2">
      <c r="A108" s="210"/>
      <c r="B108" s="200"/>
      <c r="C108" s="210"/>
      <c r="D108" s="200"/>
      <c r="E108" s="203"/>
      <c r="F108" s="206"/>
      <c r="G108" s="203"/>
      <c r="H108" s="206"/>
      <c r="I108" s="203"/>
      <c r="J108" s="206"/>
      <c r="K108" s="203"/>
      <c r="L108" s="206"/>
      <c r="M108" s="203"/>
      <c r="N108" s="206"/>
      <c r="O108" s="185"/>
      <c r="P108" s="188"/>
      <c r="Q108" s="21" t="s">
        <v>6</v>
      </c>
      <c r="R108" s="22" t="str">
        <f>R102</f>
        <v>SCOSM2</v>
      </c>
      <c r="S108" s="19" t="str">
        <f>VLOOKUP(R108,players,4)</f>
        <v>Calum Morrison (143)</v>
      </c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  <c r="AG108" s="172"/>
    </row>
    <row r="109" spans="1:33" ht="12.75" customHeight="1" x14ac:dyDescent="0.2">
      <c r="A109" s="195" t="s">
        <v>7</v>
      </c>
      <c r="B109" s="198" t="str">
        <f>B99</f>
        <v>Garry Dodd (165)</v>
      </c>
      <c r="C109" s="195" t="s">
        <v>6</v>
      </c>
      <c r="D109" s="198" t="str">
        <f>S103</f>
        <v>Colin Dalgleish (141)</v>
      </c>
      <c r="E109" s="201"/>
      <c r="F109" s="204"/>
      <c r="G109" s="201"/>
      <c r="H109" s="204"/>
      <c r="I109" s="201"/>
      <c r="J109" s="204"/>
      <c r="K109" s="201"/>
      <c r="L109" s="204"/>
      <c r="M109" s="201"/>
      <c r="N109" s="204"/>
      <c r="O109" s="183">
        <f>AD109</f>
        <v>0</v>
      </c>
      <c r="P109" s="186">
        <f>AE109</f>
        <v>0</v>
      </c>
      <c r="T109" s="172">
        <f>IF(E109&gt;F109,1,0)</f>
        <v>0</v>
      </c>
      <c r="U109" s="172">
        <f>IF(F109&gt;E109,1,0)</f>
        <v>0</v>
      </c>
      <c r="V109" s="172">
        <f>IF(G109&gt;H109,1,0)</f>
        <v>0</v>
      </c>
      <c r="W109" s="172">
        <f>IF(H109&gt;G109,1,0)</f>
        <v>0</v>
      </c>
      <c r="X109" s="172">
        <f>IF(I109&gt;J109,1,0)</f>
        <v>0</v>
      </c>
      <c r="Y109" s="172">
        <f>IF(J109&gt;I109,1,0)</f>
        <v>0</v>
      </c>
      <c r="Z109" s="172">
        <f>IF(K109&gt;L109,1,0)</f>
        <v>0</v>
      </c>
      <c r="AA109" s="172">
        <f>IF(L109&gt;K109,1,0)</f>
        <v>0</v>
      </c>
      <c r="AB109" s="172">
        <f>IF(M109&gt;N109,1,0)</f>
        <v>0</v>
      </c>
      <c r="AC109" s="172">
        <f>IF(N109&gt;M109,1,0)</f>
        <v>0</v>
      </c>
      <c r="AD109" s="172">
        <f>T109+V109+X109+Z109+AB109</f>
        <v>0</v>
      </c>
      <c r="AE109" s="172">
        <f>U109+W109+Y109+AA109+AC109</f>
        <v>0</v>
      </c>
      <c r="AF109" s="172">
        <f>IF(AD109&gt;AE109,1,0)</f>
        <v>0</v>
      </c>
      <c r="AG109" s="172">
        <f>IF(AE109&gt;AD109,1,0)</f>
        <v>0</v>
      </c>
    </row>
    <row r="110" spans="1:33" ht="12.75" customHeight="1" x14ac:dyDescent="0.2">
      <c r="A110" s="196"/>
      <c r="B110" s="199"/>
      <c r="C110" s="196"/>
      <c r="D110" s="199"/>
      <c r="E110" s="202"/>
      <c r="F110" s="205"/>
      <c r="G110" s="202"/>
      <c r="H110" s="205"/>
      <c r="I110" s="202"/>
      <c r="J110" s="205"/>
      <c r="K110" s="202"/>
      <c r="L110" s="205"/>
      <c r="M110" s="202"/>
      <c r="N110" s="205"/>
      <c r="O110" s="184"/>
      <c r="P110" s="187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172"/>
      <c r="AG110" s="172"/>
    </row>
    <row r="111" spans="1:33" ht="12.75" customHeight="1" x14ac:dyDescent="0.2">
      <c r="A111" s="197"/>
      <c r="B111" s="200"/>
      <c r="C111" s="197"/>
      <c r="D111" s="200"/>
      <c r="E111" s="203"/>
      <c r="F111" s="206"/>
      <c r="G111" s="203"/>
      <c r="H111" s="206"/>
      <c r="I111" s="203"/>
      <c r="J111" s="206"/>
      <c r="K111" s="203"/>
      <c r="L111" s="206"/>
      <c r="M111" s="203"/>
      <c r="N111" s="206"/>
      <c r="O111" s="185"/>
      <c r="P111" s="188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2"/>
      <c r="AG111" s="172"/>
    </row>
    <row r="112" spans="1:33" ht="12.75" customHeight="1" x14ac:dyDescent="0.2">
      <c r="A112" s="195" t="s">
        <v>8</v>
      </c>
      <c r="B112" s="198" t="str">
        <f>B102</f>
        <v>Lawrence Stacey (166)</v>
      </c>
      <c r="C112" s="195" t="s">
        <v>9</v>
      </c>
      <c r="D112" s="198" t="str">
        <f>S102</f>
        <v>Calum Morrison (143)</v>
      </c>
      <c r="E112" s="201"/>
      <c r="F112" s="204"/>
      <c r="G112" s="201"/>
      <c r="H112" s="204"/>
      <c r="I112" s="201"/>
      <c r="J112" s="204"/>
      <c r="K112" s="201"/>
      <c r="L112" s="204"/>
      <c r="M112" s="201"/>
      <c r="N112" s="204"/>
      <c r="O112" s="183">
        <f>AD112</f>
        <v>0</v>
      </c>
      <c r="P112" s="186">
        <f>AE112</f>
        <v>0</v>
      </c>
      <c r="T112" s="172">
        <f>IF(E112&gt;F112,1,0)</f>
        <v>0</v>
      </c>
      <c r="U112" s="172">
        <f>IF(F112&gt;E112,1,0)</f>
        <v>0</v>
      </c>
      <c r="V112" s="172">
        <f>IF(G112&gt;H112,1,0)</f>
        <v>0</v>
      </c>
      <c r="W112" s="172">
        <f>IF(H112&gt;G112,1,0)</f>
        <v>0</v>
      </c>
      <c r="X112" s="172">
        <f>IF(I112&gt;J112,1,0)</f>
        <v>0</v>
      </c>
      <c r="Y112" s="172">
        <f>IF(J112&gt;I112,1,0)</f>
        <v>0</v>
      </c>
      <c r="Z112" s="172">
        <f>IF(K112&gt;L112,1,0)</f>
        <v>0</v>
      </c>
      <c r="AA112" s="172">
        <f>IF(L112&gt;K112,1,0)</f>
        <v>0</v>
      </c>
      <c r="AB112" s="172">
        <f>IF(M112&gt;N112,1,0)</f>
        <v>0</v>
      </c>
      <c r="AC112" s="172">
        <f>IF(N112&gt;M112,1,0)</f>
        <v>0</v>
      </c>
      <c r="AD112" s="172">
        <f>T112+V112+X112+Z112+AB112</f>
        <v>0</v>
      </c>
      <c r="AE112" s="172">
        <f>U112+W112+Y112+AA112+AC112</f>
        <v>0</v>
      </c>
      <c r="AF112" s="172">
        <f>IF(AD112&gt;AE112,1,0)</f>
        <v>0</v>
      </c>
      <c r="AG112" s="172">
        <f>IF(AE112&gt;AD112,1,0)</f>
        <v>0</v>
      </c>
    </row>
    <row r="113" spans="1:33" ht="12.75" customHeight="1" x14ac:dyDescent="0.2">
      <c r="A113" s="196"/>
      <c r="B113" s="199"/>
      <c r="C113" s="196"/>
      <c r="D113" s="199"/>
      <c r="E113" s="202"/>
      <c r="F113" s="205"/>
      <c r="G113" s="202"/>
      <c r="H113" s="205"/>
      <c r="I113" s="202"/>
      <c r="J113" s="205"/>
      <c r="K113" s="202"/>
      <c r="L113" s="205"/>
      <c r="M113" s="202"/>
      <c r="N113" s="205"/>
      <c r="O113" s="184"/>
      <c r="P113" s="187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</row>
    <row r="114" spans="1:33" ht="12.75" customHeight="1" x14ac:dyDescent="0.2">
      <c r="A114" s="197"/>
      <c r="B114" s="200"/>
      <c r="C114" s="197"/>
      <c r="D114" s="200"/>
      <c r="E114" s="203"/>
      <c r="F114" s="206"/>
      <c r="G114" s="203"/>
      <c r="H114" s="206"/>
      <c r="I114" s="203"/>
      <c r="J114" s="206"/>
      <c r="K114" s="203"/>
      <c r="L114" s="206"/>
      <c r="M114" s="203"/>
      <c r="N114" s="206"/>
      <c r="O114" s="185"/>
      <c r="P114" s="188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</row>
    <row r="115" spans="1:33" ht="12.75" customHeight="1" x14ac:dyDescent="0.2">
      <c r="A115" s="173" t="s">
        <v>11</v>
      </c>
      <c r="B115" s="174"/>
      <c r="C115" s="175"/>
      <c r="D115" s="173" t="s">
        <v>12</v>
      </c>
      <c r="E115" s="174"/>
      <c r="F115" s="175"/>
      <c r="G115" s="182" t="s">
        <v>35</v>
      </c>
      <c r="H115" s="174"/>
      <c r="I115" s="174"/>
      <c r="J115" s="174"/>
      <c r="K115" s="174"/>
      <c r="L115" s="174"/>
      <c r="M115" s="174"/>
      <c r="N115" s="175"/>
      <c r="O115" s="183">
        <f>AF115</f>
        <v>0</v>
      </c>
      <c r="P115" s="186">
        <f>AG115</f>
        <v>0</v>
      </c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172">
        <f>SUM(AF99:AF114)</f>
        <v>0</v>
      </c>
      <c r="AG115" s="172">
        <f>SUM(AG99:AG114)</f>
        <v>0</v>
      </c>
    </row>
    <row r="116" spans="1:33" ht="12.75" customHeight="1" x14ac:dyDescent="0.2">
      <c r="A116" s="176"/>
      <c r="B116" s="177"/>
      <c r="C116" s="178"/>
      <c r="D116" s="176"/>
      <c r="E116" s="177"/>
      <c r="F116" s="178"/>
      <c r="G116" s="176"/>
      <c r="H116" s="177"/>
      <c r="I116" s="177"/>
      <c r="J116" s="177"/>
      <c r="K116" s="177"/>
      <c r="L116" s="177"/>
      <c r="M116" s="177"/>
      <c r="N116" s="178"/>
      <c r="O116" s="184"/>
      <c r="P116" s="187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172"/>
      <c r="AG116" s="172"/>
    </row>
    <row r="117" spans="1:33" ht="12.75" customHeight="1" x14ac:dyDescent="0.2">
      <c r="A117" s="176"/>
      <c r="B117" s="177"/>
      <c r="C117" s="178"/>
      <c r="D117" s="176"/>
      <c r="E117" s="177"/>
      <c r="F117" s="178"/>
      <c r="G117" s="176"/>
      <c r="H117" s="177"/>
      <c r="I117" s="177"/>
      <c r="J117" s="177"/>
      <c r="K117" s="177"/>
      <c r="L117" s="177"/>
      <c r="M117" s="177"/>
      <c r="N117" s="178"/>
      <c r="O117" s="185"/>
      <c r="P117" s="188"/>
    </row>
    <row r="118" spans="1:33" ht="12.75" customHeight="1" x14ac:dyDescent="0.2">
      <c r="A118" s="176"/>
      <c r="B118" s="177"/>
      <c r="C118" s="178"/>
      <c r="D118" s="176"/>
      <c r="E118" s="177"/>
      <c r="F118" s="178"/>
      <c r="G118" s="176"/>
      <c r="H118" s="177"/>
      <c r="I118" s="177"/>
      <c r="J118" s="177"/>
      <c r="K118" s="177"/>
      <c r="L118" s="177"/>
      <c r="M118" s="177"/>
      <c r="N118" s="178"/>
      <c r="O118" s="189"/>
      <c r="P118" s="190"/>
    </row>
    <row r="119" spans="1:33" ht="12.75" customHeight="1" x14ac:dyDescent="0.2">
      <c r="A119" s="176"/>
      <c r="B119" s="177"/>
      <c r="C119" s="178"/>
      <c r="D119" s="176"/>
      <c r="E119" s="177"/>
      <c r="F119" s="178"/>
      <c r="G119" s="176"/>
      <c r="H119" s="177"/>
      <c r="I119" s="177"/>
      <c r="J119" s="177"/>
      <c r="K119" s="177"/>
      <c r="L119" s="177"/>
      <c r="M119" s="177"/>
      <c r="N119" s="178"/>
      <c r="O119" s="191"/>
      <c r="P119" s="192"/>
    </row>
    <row r="120" spans="1:33" ht="12.75" customHeight="1" x14ac:dyDescent="0.2">
      <c r="A120" s="179"/>
      <c r="B120" s="180"/>
      <c r="C120" s="181"/>
      <c r="D120" s="179"/>
      <c r="E120" s="180"/>
      <c r="F120" s="181"/>
      <c r="G120" s="179"/>
      <c r="H120" s="180"/>
      <c r="I120" s="180"/>
      <c r="J120" s="180"/>
      <c r="K120" s="180"/>
      <c r="L120" s="180"/>
      <c r="M120" s="180"/>
      <c r="N120" s="181"/>
      <c r="O120" s="193"/>
      <c r="P120" s="194"/>
    </row>
    <row r="121" spans="1:33" ht="12.75" customHeight="1" x14ac:dyDescent="0.2">
      <c r="A121" s="163" t="s">
        <v>29</v>
      </c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5"/>
    </row>
    <row r="122" spans="1:33" ht="12.75" customHeight="1" x14ac:dyDescent="0.2">
      <c r="A122" s="166"/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8"/>
    </row>
    <row r="123" spans="1:33" ht="12.75" customHeight="1" x14ac:dyDescent="0.2">
      <c r="A123" s="169"/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1"/>
    </row>
    <row r="124" spans="1:33" x14ac:dyDescent="0.2">
      <c r="A124" s="220" t="str">
        <f>A1</f>
        <v>ISLE OF MAN TABLE TENNIS ASSOCIATION</v>
      </c>
      <c r="B124" s="221"/>
      <c r="C124" s="221"/>
      <c r="D124" s="221"/>
      <c r="E124" s="221"/>
      <c r="F124" s="221"/>
      <c r="G124" s="221"/>
      <c r="H124" s="221"/>
      <c r="I124" s="221"/>
      <c r="J124" s="221"/>
      <c r="K124" s="221"/>
      <c r="L124" s="221"/>
      <c r="M124" s="221"/>
      <c r="N124" s="221"/>
      <c r="O124" s="221"/>
      <c r="P124" s="222"/>
    </row>
    <row r="125" spans="1:33" x14ac:dyDescent="0.2">
      <c r="A125" s="223"/>
      <c r="B125" s="224"/>
      <c r="C125" s="224"/>
      <c r="D125" s="224"/>
      <c r="E125" s="224"/>
      <c r="F125" s="224"/>
      <c r="G125" s="224"/>
      <c r="H125" s="224"/>
      <c r="I125" s="224"/>
      <c r="J125" s="224"/>
      <c r="K125" s="224"/>
      <c r="L125" s="224"/>
      <c r="M125" s="224"/>
      <c r="N125" s="224"/>
      <c r="O125" s="224"/>
      <c r="P125" s="225"/>
    </row>
    <row r="126" spans="1:33" x14ac:dyDescent="0.2">
      <c r="A126" s="223"/>
      <c r="B126" s="224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4"/>
      <c r="N126" s="224"/>
      <c r="O126" s="224"/>
      <c r="P126" s="225"/>
    </row>
    <row r="127" spans="1:33" x14ac:dyDescent="0.2">
      <c r="A127" s="226" t="str">
        <f>A4</f>
        <v>HOME COUNTRIES INTERNATIONAL CHAMPIONSHIP - MEN TEAM</v>
      </c>
      <c r="B127" s="227"/>
      <c r="C127" s="227"/>
      <c r="D127" s="227"/>
      <c r="E127" s="227"/>
      <c r="F127" s="227"/>
      <c r="G127" s="227"/>
      <c r="H127" s="227"/>
      <c r="I127" s="227"/>
      <c r="J127" s="227"/>
      <c r="K127" s="227"/>
      <c r="L127" s="227"/>
      <c r="M127" s="227"/>
      <c r="N127" s="227"/>
      <c r="O127" s="227"/>
      <c r="P127" s="228"/>
    </row>
    <row r="128" spans="1:33" x14ac:dyDescent="0.2">
      <c r="A128" s="226"/>
      <c r="B128" s="227"/>
      <c r="C128" s="227"/>
      <c r="D128" s="227"/>
      <c r="E128" s="227"/>
      <c r="F128" s="227"/>
      <c r="G128" s="227"/>
      <c r="H128" s="227"/>
      <c r="I128" s="227"/>
      <c r="J128" s="227"/>
      <c r="K128" s="227"/>
      <c r="L128" s="227"/>
      <c r="M128" s="227"/>
      <c r="N128" s="227"/>
      <c r="O128" s="227"/>
      <c r="P128" s="228"/>
    </row>
    <row r="129" spans="1:33" x14ac:dyDescent="0.2">
      <c r="A129" s="229"/>
      <c r="B129" s="230"/>
      <c r="C129" s="230"/>
      <c r="D129" s="230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  <c r="O129" s="230"/>
      <c r="P129" s="231"/>
    </row>
    <row r="130" spans="1:33" ht="20.25" x14ac:dyDescent="0.2">
      <c r="A130" s="232" t="s">
        <v>27</v>
      </c>
      <c r="B130" s="233"/>
      <c r="C130" s="232" t="s">
        <v>28</v>
      </c>
      <c r="D130" s="236"/>
      <c r="E130" s="15"/>
      <c r="F130" s="15"/>
      <c r="G130" s="239" t="s">
        <v>24</v>
      </c>
      <c r="H130" s="239"/>
      <c r="I130" s="241" t="str">
        <f>I7</f>
        <v>Saturday 9th November 2019</v>
      </c>
      <c r="J130" s="242"/>
      <c r="K130" s="242"/>
      <c r="L130" s="242"/>
      <c r="M130" s="242"/>
      <c r="N130" s="242"/>
      <c r="O130" s="242"/>
      <c r="P130" s="16"/>
    </row>
    <row r="131" spans="1:33" x14ac:dyDescent="0.2">
      <c r="A131" s="234"/>
      <c r="B131" s="235"/>
      <c r="C131" s="237"/>
      <c r="D131" s="238"/>
      <c r="E131" s="17"/>
      <c r="F131" s="17"/>
      <c r="G131" s="240"/>
      <c r="H131" s="240"/>
      <c r="I131" s="243"/>
      <c r="J131" s="243"/>
      <c r="K131" s="243"/>
      <c r="L131" s="243"/>
      <c r="M131" s="243"/>
      <c r="N131" s="243"/>
      <c r="O131" s="243"/>
      <c r="P131" s="18"/>
    </row>
    <row r="132" spans="1:33" x14ac:dyDescent="0.2">
      <c r="A132" s="244" t="str">
        <f>Schedule!D29</f>
        <v>WALES</v>
      </c>
      <c r="B132" s="245"/>
      <c r="C132" s="244" t="str">
        <f>Schedule!F29</f>
        <v>JERSEY</v>
      </c>
      <c r="D132" s="250"/>
      <c r="E132" s="17"/>
      <c r="F132" s="17"/>
      <c r="G132" s="240" t="s">
        <v>25</v>
      </c>
      <c r="H132" s="240"/>
      <c r="I132" s="243">
        <f>Schedule!A29</f>
        <v>7</v>
      </c>
      <c r="J132" s="243"/>
      <c r="K132" s="243"/>
      <c r="L132" s="243"/>
      <c r="M132" s="243"/>
      <c r="N132" s="243"/>
      <c r="O132" s="243"/>
      <c r="P132" s="18"/>
    </row>
    <row r="133" spans="1:33" x14ac:dyDescent="0.2">
      <c r="A133" s="246"/>
      <c r="B133" s="247"/>
      <c r="C133" s="251"/>
      <c r="D133" s="252"/>
      <c r="E133" s="17"/>
      <c r="F133" s="17"/>
      <c r="G133" s="240"/>
      <c r="H133" s="240"/>
      <c r="I133" s="243"/>
      <c r="J133" s="243"/>
      <c r="K133" s="243"/>
      <c r="L133" s="243"/>
      <c r="M133" s="243"/>
      <c r="N133" s="243"/>
      <c r="O133" s="243"/>
      <c r="P133" s="18"/>
    </row>
    <row r="134" spans="1:33" x14ac:dyDescent="0.2">
      <c r="A134" s="246"/>
      <c r="B134" s="247"/>
      <c r="C134" s="251"/>
      <c r="D134" s="252"/>
      <c r="E134" s="17"/>
      <c r="F134" s="17"/>
      <c r="G134" s="240" t="s">
        <v>26</v>
      </c>
      <c r="H134" s="240"/>
      <c r="I134" s="255">
        <f>I11</f>
        <v>0.375</v>
      </c>
      <c r="J134" s="255"/>
      <c r="K134" s="255"/>
      <c r="L134" s="255"/>
      <c r="M134" s="255"/>
      <c r="N134" s="255"/>
      <c r="O134" s="255"/>
      <c r="P134" s="18"/>
    </row>
    <row r="135" spans="1:33" x14ac:dyDescent="0.2">
      <c r="A135" s="246"/>
      <c r="B135" s="247"/>
      <c r="C135" s="251"/>
      <c r="D135" s="252"/>
      <c r="E135" s="17"/>
      <c r="F135" s="17"/>
      <c r="G135" s="240"/>
      <c r="H135" s="240"/>
      <c r="I135" s="255"/>
      <c r="J135" s="255"/>
      <c r="K135" s="255"/>
      <c r="L135" s="255"/>
      <c r="M135" s="255"/>
      <c r="N135" s="255"/>
      <c r="O135" s="255"/>
      <c r="P135" s="18"/>
    </row>
    <row r="136" spans="1:33" x14ac:dyDescent="0.2">
      <c r="A136" s="246"/>
      <c r="B136" s="247"/>
      <c r="C136" s="251"/>
      <c r="D136" s="252"/>
      <c r="E136" s="17"/>
      <c r="F136" s="17"/>
      <c r="G136" s="256" t="s">
        <v>30</v>
      </c>
      <c r="H136" s="256"/>
      <c r="I136" s="243" t="str">
        <f>I13</f>
        <v>Session 4</v>
      </c>
      <c r="J136" s="243"/>
      <c r="K136" s="243"/>
      <c r="L136" s="243"/>
      <c r="M136" s="243"/>
      <c r="N136" s="243"/>
      <c r="O136" s="243"/>
      <c r="P136" s="18"/>
    </row>
    <row r="137" spans="1:33" x14ac:dyDescent="0.2">
      <c r="A137" s="248"/>
      <c r="B137" s="249"/>
      <c r="C137" s="253"/>
      <c r="D137" s="254"/>
      <c r="E137" s="17"/>
      <c r="F137" s="17"/>
      <c r="G137" s="257"/>
      <c r="H137" s="257"/>
      <c r="I137" s="257"/>
      <c r="J137" s="257"/>
      <c r="K137" s="257"/>
      <c r="L137" s="257"/>
      <c r="M137" s="257"/>
      <c r="N137" s="257"/>
      <c r="O137" s="257"/>
      <c r="P137" s="18"/>
    </row>
    <row r="138" spans="1:33" x14ac:dyDescent="0.2">
      <c r="A138" s="215" t="s">
        <v>14</v>
      </c>
      <c r="B138" s="216"/>
      <c r="C138" s="215" t="s">
        <v>13</v>
      </c>
      <c r="D138" s="216"/>
      <c r="E138" s="219" t="s">
        <v>0</v>
      </c>
      <c r="F138" s="216"/>
      <c r="G138" s="219" t="s">
        <v>1</v>
      </c>
      <c r="H138" s="216"/>
      <c r="I138" s="219" t="s">
        <v>2</v>
      </c>
      <c r="J138" s="216"/>
      <c r="K138" s="219" t="s">
        <v>3</v>
      </c>
      <c r="L138" s="216"/>
      <c r="M138" s="219" t="s">
        <v>4</v>
      </c>
      <c r="N138" s="216"/>
      <c r="O138" s="219" t="s">
        <v>5</v>
      </c>
      <c r="P138" s="216"/>
      <c r="T138" s="172">
        <v>1</v>
      </c>
      <c r="U138" s="172"/>
      <c r="V138" s="172">
        <v>2</v>
      </c>
      <c r="W138" s="172"/>
      <c r="X138" s="172">
        <v>3</v>
      </c>
      <c r="Y138" s="172"/>
      <c r="Z138" s="172">
        <v>4</v>
      </c>
      <c r="AA138" s="172"/>
      <c r="AB138" s="172">
        <v>5</v>
      </c>
      <c r="AC138" s="172"/>
      <c r="AD138" s="212" t="s">
        <v>53</v>
      </c>
      <c r="AE138" s="172"/>
      <c r="AF138" s="213" t="s">
        <v>52</v>
      </c>
      <c r="AG138" s="214"/>
    </row>
    <row r="139" spans="1:33" x14ac:dyDescent="0.2">
      <c r="A139" s="217"/>
      <c r="B139" s="218"/>
      <c r="C139" s="217"/>
      <c r="D139" s="218"/>
      <c r="E139" s="217"/>
      <c r="F139" s="218"/>
      <c r="G139" s="217"/>
      <c r="H139" s="218"/>
      <c r="I139" s="217"/>
      <c r="J139" s="218"/>
      <c r="K139" s="217"/>
      <c r="L139" s="218"/>
      <c r="M139" s="217"/>
      <c r="N139" s="218"/>
      <c r="O139" s="217"/>
      <c r="P139" s="218"/>
      <c r="T139" s="48" t="s">
        <v>20</v>
      </c>
      <c r="U139" s="48" t="s">
        <v>7</v>
      </c>
      <c r="V139" s="48" t="s">
        <v>20</v>
      </c>
      <c r="W139" s="48" t="s">
        <v>7</v>
      </c>
      <c r="X139" s="48" t="s">
        <v>20</v>
      </c>
      <c r="Y139" s="48" t="s">
        <v>7</v>
      </c>
      <c r="Z139" s="48" t="s">
        <v>20</v>
      </c>
      <c r="AA139" s="48" t="s">
        <v>7</v>
      </c>
      <c r="AB139" s="48" t="s">
        <v>20</v>
      </c>
      <c r="AC139" s="48" t="s">
        <v>7</v>
      </c>
      <c r="AD139" s="48" t="s">
        <v>20</v>
      </c>
      <c r="AE139" s="48" t="s">
        <v>7</v>
      </c>
      <c r="AF139" s="48" t="s">
        <v>20</v>
      </c>
      <c r="AG139" s="48" t="s">
        <v>7</v>
      </c>
    </row>
    <row r="140" spans="1:33" x14ac:dyDescent="0.2">
      <c r="A140" s="195" t="s">
        <v>7</v>
      </c>
      <c r="B140" s="198" t="str">
        <f>S140</f>
        <v>Lauren Stacey (160)</v>
      </c>
      <c r="C140" s="195" t="s">
        <v>9</v>
      </c>
      <c r="D140" s="198" t="str">
        <f>S143</f>
        <v>Jack Mills (178)</v>
      </c>
      <c r="E140" s="201"/>
      <c r="F140" s="204"/>
      <c r="G140" s="201"/>
      <c r="H140" s="204"/>
      <c r="I140" s="201"/>
      <c r="J140" s="204"/>
      <c r="K140" s="201"/>
      <c r="L140" s="204"/>
      <c r="M140" s="201"/>
      <c r="N140" s="204"/>
      <c r="O140" s="183">
        <f>AD140</f>
        <v>0</v>
      </c>
      <c r="P140" s="186">
        <f>AE140</f>
        <v>0</v>
      </c>
      <c r="Q140" s="21" t="s">
        <v>7</v>
      </c>
      <c r="R140" s="22" t="str">
        <f>VLOOKUP(A132,teamdata,2)</f>
        <v>WALSM1</v>
      </c>
      <c r="S140" s="19" t="str">
        <f>VLOOKUP(R140,players,4)</f>
        <v>Lauren Stacey (160)</v>
      </c>
      <c r="T140" s="172">
        <f>IF(E140&gt;F140,1,0)</f>
        <v>0</v>
      </c>
      <c r="U140" s="172">
        <f>IF(F140&gt;E140,1,0)</f>
        <v>0</v>
      </c>
      <c r="V140" s="172">
        <f>IF(G140&gt;H140,1,0)</f>
        <v>0</v>
      </c>
      <c r="W140" s="172">
        <f>IF(H140&gt;G140,1,0)</f>
        <v>0</v>
      </c>
      <c r="X140" s="172">
        <f>IF(I140&gt;J140,1,0)</f>
        <v>0</v>
      </c>
      <c r="Y140" s="172">
        <f>IF(J140&gt;I140,1,0)</f>
        <v>0</v>
      </c>
      <c r="Z140" s="172">
        <f>IF(K140&gt;L140,1,0)</f>
        <v>0</v>
      </c>
      <c r="AA140" s="172">
        <f>IF(L140&gt;K140,1,0)</f>
        <v>0</v>
      </c>
      <c r="AB140" s="172">
        <f>IF(M140&gt;N140,1,0)</f>
        <v>0</v>
      </c>
      <c r="AC140" s="172">
        <f>IF(N140&gt;M140,1,0)</f>
        <v>0</v>
      </c>
      <c r="AD140" s="172">
        <f>T140+V140+X140+Z140+AB140</f>
        <v>0</v>
      </c>
      <c r="AE140" s="172">
        <f>U140+W140+Y140+AA140+AC140</f>
        <v>0</v>
      </c>
      <c r="AF140" s="172">
        <f>IF(AD140&gt;AE140,1,0)</f>
        <v>0</v>
      </c>
      <c r="AG140" s="172">
        <f>IF(AE140&gt;AD140,1,0)</f>
        <v>0</v>
      </c>
    </row>
    <row r="141" spans="1:33" x14ac:dyDescent="0.2">
      <c r="A141" s="196"/>
      <c r="B141" s="199"/>
      <c r="C141" s="196"/>
      <c r="D141" s="199"/>
      <c r="E141" s="202"/>
      <c r="F141" s="205"/>
      <c r="G141" s="202"/>
      <c r="H141" s="205"/>
      <c r="I141" s="202"/>
      <c r="J141" s="205"/>
      <c r="K141" s="202"/>
      <c r="L141" s="205"/>
      <c r="M141" s="202"/>
      <c r="N141" s="205"/>
      <c r="O141" s="184"/>
      <c r="P141" s="187"/>
      <c r="Q141" s="21" t="s">
        <v>8</v>
      </c>
      <c r="R141" s="22" t="str">
        <f>VLOOKUP(A132,teamdata,3)</f>
        <v>WALSM2</v>
      </c>
      <c r="S141" s="19" t="str">
        <f>VLOOKUP(R141,players,4)</f>
        <v>Lauren Stacey (160)</v>
      </c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  <c r="AD141" s="172"/>
      <c r="AE141" s="172"/>
      <c r="AF141" s="172"/>
      <c r="AG141" s="172"/>
    </row>
    <row r="142" spans="1:33" x14ac:dyDescent="0.2">
      <c r="A142" s="197"/>
      <c r="B142" s="200"/>
      <c r="C142" s="197"/>
      <c r="D142" s="200"/>
      <c r="E142" s="203"/>
      <c r="F142" s="206"/>
      <c r="G142" s="203"/>
      <c r="H142" s="206"/>
      <c r="I142" s="203"/>
      <c r="J142" s="206"/>
      <c r="K142" s="203"/>
      <c r="L142" s="206"/>
      <c r="M142" s="203"/>
      <c r="N142" s="206"/>
      <c r="O142" s="185"/>
      <c r="P142" s="188"/>
      <c r="Q142" s="23"/>
      <c r="R142" s="22"/>
      <c r="S142" s="19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  <c r="AF142" s="172"/>
      <c r="AG142" s="172"/>
    </row>
    <row r="143" spans="1:33" x14ac:dyDescent="0.2">
      <c r="A143" s="195" t="s">
        <v>8</v>
      </c>
      <c r="B143" s="198" t="str">
        <f>S141</f>
        <v>Lauren Stacey (160)</v>
      </c>
      <c r="C143" s="195" t="s">
        <v>6</v>
      </c>
      <c r="D143" s="198" t="str">
        <f>S144</f>
        <v>Mariusz Cleminski (177)</v>
      </c>
      <c r="E143" s="201"/>
      <c r="F143" s="204"/>
      <c r="G143" s="201"/>
      <c r="H143" s="204"/>
      <c r="I143" s="201"/>
      <c r="J143" s="204"/>
      <c r="K143" s="201"/>
      <c r="L143" s="204"/>
      <c r="M143" s="201"/>
      <c r="N143" s="204"/>
      <c r="O143" s="183">
        <f>AD143</f>
        <v>0</v>
      </c>
      <c r="P143" s="186">
        <f>AE143</f>
        <v>0</v>
      </c>
      <c r="Q143" s="24" t="s">
        <v>9</v>
      </c>
      <c r="R143" s="22" t="str">
        <f>VLOOKUP(C132,teamdata,3)</f>
        <v>JSYSM2</v>
      </c>
      <c r="S143" s="19" t="str">
        <f>VLOOKUP(R143,players,4)</f>
        <v>Jack Mills (178)</v>
      </c>
      <c r="T143" s="172">
        <f>IF(E143&gt;F143,1,0)</f>
        <v>0</v>
      </c>
      <c r="U143" s="172">
        <f>IF(F143&gt;E143,1,0)</f>
        <v>0</v>
      </c>
      <c r="V143" s="172">
        <f>IF(G143&gt;H143,1,0)</f>
        <v>0</v>
      </c>
      <c r="W143" s="172">
        <f>IF(H143&gt;G143,1,0)</f>
        <v>0</v>
      </c>
      <c r="X143" s="172">
        <f>IF(I143&gt;J143,1,0)</f>
        <v>0</v>
      </c>
      <c r="Y143" s="172">
        <f>IF(J143&gt;I143,1,0)</f>
        <v>0</v>
      </c>
      <c r="Z143" s="172">
        <f>IF(K143&gt;L143,1,0)</f>
        <v>0</v>
      </c>
      <c r="AA143" s="172">
        <f>IF(L143&gt;K143,1,0)</f>
        <v>0</v>
      </c>
      <c r="AB143" s="172">
        <f>IF(M143&gt;N143,1,0)</f>
        <v>0</v>
      </c>
      <c r="AC143" s="172">
        <f>IF(N143&gt;M143,1,0)</f>
        <v>0</v>
      </c>
      <c r="AD143" s="172">
        <f>T143+V143+X143+Z143+AB143</f>
        <v>0</v>
      </c>
      <c r="AE143" s="172">
        <f>U143+W143+Y143+AA143+AC143</f>
        <v>0</v>
      </c>
      <c r="AF143" s="172">
        <f>IF(AD143&gt;AE143,1,0)</f>
        <v>0</v>
      </c>
      <c r="AG143" s="172">
        <f>IF(AE143&gt;AD143,1,0)</f>
        <v>0</v>
      </c>
    </row>
    <row r="144" spans="1:33" x14ac:dyDescent="0.2">
      <c r="A144" s="196"/>
      <c r="B144" s="199"/>
      <c r="C144" s="196"/>
      <c r="D144" s="199"/>
      <c r="E144" s="202"/>
      <c r="F144" s="205"/>
      <c r="G144" s="202"/>
      <c r="H144" s="205"/>
      <c r="I144" s="202"/>
      <c r="J144" s="205"/>
      <c r="K144" s="202"/>
      <c r="L144" s="205"/>
      <c r="M144" s="202"/>
      <c r="N144" s="205"/>
      <c r="O144" s="184"/>
      <c r="P144" s="187"/>
      <c r="Q144" s="21" t="s">
        <v>6</v>
      </c>
      <c r="R144" s="22" t="str">
        <f>VLOOKUP(C132,teamdata,2)</f>
        <v>JSYSM1</v>
      </c>
      <c r="S144" s="19" t="str">
        <f>VLOOKUP(R144,players,4)</f>
        <v>Mariusz Cleminski (177)</v>
      </c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  <c r="AD144" s="172"/>
      <c r="AE144" s="172"/>
      <c r="AF144" s="172"/>
      <c r="AG144" s="172"/>
    </row>
    <row r="145" spans="1:33" x14ac:dyDescent="0.2">
      <c r="A145" s="197"/>
      <c r="B145" s="200"/>
      <c r="C145" s="197"/>
      <c r="D145" s="200"/>
      <c r="E145" s="203"/>
      <c r="F145" s="206"/>
      <c r="G145" s="203"/>
      <c r="H145" s="206"/>
      <c r="I145" s="203"/>
      <c r="J145" s="206"/>
      <c r="K145" s="203"/>
      <c r="L145" s="206"/>
      <c r="M145" s="203"/>
      <c r="N145" s="206"/>
      <c r="O145" s="185"/>
      <c r="P145" s="188"/>
      <c r="S145" s="19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72"/>
      <c r="AF145" s="172"/>
      <c r="AG145" s="172"/>
    </row>
    <row r="146" spans="1:33" x14ac:dyDescent="0.2">
      <c r="A146" s="207" t="s">
        <v>10</v>
      </c>
      <c r="B146" s="198" t="str">
        <f>S146</f>
        <v>Lauren Stacey (160)</v>
      </c>
      <c r="C146" s="211" t="s">
        <v>10</v>
      </c>
      <c r="D146" s="198" t="str">
        <f>S148</f>
        <v>Mariusz Cleminski (177)</v>
      </c>
      <c r="E146" s="201"/>
      <c r="F146" s="204"/>
      <c r="G146" s="201"/>
      <c r="H146" s="204"/>
      <c r="I146" s="201"/>
      <c r="J146" s="204"/>
      <c r="K146" s="201"/>
      <c r="L146" s="204"/>
      <c r="M146" s="201"/>
      <c r="N146" s="204"/>
      <c r="O146" s="183">
        <f>AD146</f>
        <v>0</v>
      </c>
      <c r="P146" s="186">
        <f>AE146</f>
        <v>0</v>
      </c>
      <c r="Q146" s="21" t="s">
        <v>7</v>
      </c>
      <c r="R146" s="22" t="str">
        <f>R140</f>
        <v>WALSM1</v>
      </c>
      <c r="S146" s="19" t="str">
        <f>VLOOKUP(R146,players,4)</f>
        <v>Lauren Stacey (160)</v>
      </c>
      <c r="T146" s="172">
        <f>IF(E146&gt;F146,1,0)</f>
        <v>0</v>
      </c>
      <c r="U146" s="172">
        <f>IF(F146&gt;E146,1,0)</f>
        <v>0</v>
      </c>
      <c r="V146" s="172">
        <f>IF(G146&gt;H146,1,0)</f>
        <v>0</v>
      </c>
      <c r="W146" s="172">
        <f>IF(H146&gt;G146,1,0)</f>
        <v>0</v>
      </c>
      <c r="X146" s="172">
        <f>IF(I146&gt;J146,1,0)</f>
        <v>0</v>
      </c>
      <c r="Y146" s="172">
        <f>IF(J146&gt;I146,1,0)</f>
        <v>0</v>
      </c>
      <c r="Z146" s="172">
        <f>IF(K146&gt;L146,1,0)</f>
        <v>0</v>
      </c>
      <c r="AA146" s="172">
        <f>IF(L146&gt;K146,1,0)</f>
        <v>0</v>
      </c>
      <c r="AB146" s="172">
        <f>IF(M146&gt;N146,1,0)</f>
        <v>0</v>
      </c>
      <c r="AC146" s="172">
        <f>IF(N146&gt;M146,1,0)</f>
        <v>0</v>
      </c>
      <c r="AD146" s="172">
        <f>T146+V146+X146+Z146+AB146</f>
        <v>0</v>
      </c>
      <c r="AE146" s="172">
        <f>U146+W146+Y146+AA146+AC146</f>
        <v>0</v>
      </c>
      <c r="AF146" s="172">
        <f>IF(AD146&gt;AE146,1,0)</f>
        <v>0</v>
      </c>
      <c r="AG146" s="172">
        <f>IF(AE146&gt;AD146,1,0)</f>
        <v>0</v>
      </c>
    </row>
    <row r="147" spans="1:33" x14ac:dyDescent="0.2">
      <c r="A147" s="208"/>
      <c r="B147" s="199"/>
      <c r="C147" s="209"/>
      <c r="D147" s="199"/>
      <c r="E147" s="202"/>
      <c r="F147" s="205"/>
      <c r="G147" s="202"/>
      <c r="H147" s="205"/>
      <c r="I147" s="202"/>
      <c r="J147" s="205"/>
      <c r="K147" s="202"/>
      <c r="L147" s="205"/>
      <c r="M147" s="202"/>
      <c r="N147" s="205"/>
      <c r="O147" s="184"/>
      <c r="P147" s="187"/>
      <c r="Q147" s="21" t="s">
        <v>8</v>
      </c>
      <c r="R147" s="22" t="str">
        <f>R141</f>
        <v>WALSM2</v>
      </c>
      <c r="S147" s="19" t="str">
        <f>VLOOKUP(R147,players,4)</f>
        <v>Lauren Stacey (160)</v>
      </c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</row>
    <row r="148" spans="1:33" x14ac:dyDescent="0.2">
      <c r="A148" s="209"/>
      <c r="B148" s="199" t="str">
        <f>S147</f>
        <v>Lauren Stacey (160)</v>
      </c>
      <c r="C148" s="209"/>
      <c r="D148" s="199" t="str">
        <f>S149</f>
        <v>Jack Mills (178)</v>
      </c>
      <c r="E148" s="202"/>
      <c r="F148" s="205"/>
      <c r="G148" s="202"/>
      <c r="H148" s="205"/>
      <c r="I148" s="202"/>
      <c r="J148" s="205"/>
      <c r="K148" s="202"/>
      <c r="L148" s="205"/>
      <c r="M148" s="202"/>
      <c r="N148" s="205"/>
      <c r="O148" s="184"/>
      <c r="P148" s="187"/>
      <c r="Q148" s="21" t="s">
        <v>9</v>
      </c>
      <c r="R148" s="22" t="str">
        <f>R144</f>
        <v>JSYSM1</v>
      </c>
      <c r="S148" s="19" t="str">
        <f>VLOOKUP(R148,players,4)</f>
        <v>Mariusz Cleminski (177)</v>
      </c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  <c r="AF148" s="172"/>
      <c r="AG148" s="172"/>
    </row>
    <row r="149" spans="1:33" x14ac:dyDescent="0.2">
      <c r="A149" s="210"/>
      <c r="B149" s="200"/>
      <c r="C149" s="210"/>
      <c r="D149" s="200"/>
      <c r="E149" s="203"/>
      <c r="F149" s="206"/>
      <c r="G149" s="203"/>
      <c r="H149" s="206"/>
      <c r="I149" s="203"/>
      <c r="J149" s="206"/>
      <c r="K149" s="203"/>
      <c r="L149" s="206"/>
      <c r="M149" s="203"/>
      <c r="N149" s="206"/>
      <c r="O149" s="185"/>
      <c r="P149" s="188"/>
      <c r="Q149" s="21" t="s">
        <v>6</v>
      </c>
      <c r="R149" s="22" t="str">
        <f>R143</f>
        <v>JSYSM2</v>
      </c>
      <c r="S149" s="19" t="str">
        <f>VLOOKUP(R149,players,4)</f>
        <v>Jack Mills (178)</v>
      </c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  <c r="AF149" s="172"/>
      <c r="AG149" s="172"/>
    </row>
    <row r="150" spans="1:33" x14ac:dyDescent="0.2">
      <c r="A150" s="195" t="s">
        <v>7</v>
      </c>
      <c r="B150" s="198" t="str">
        <f>B140</f>
        <v>Lauren Stacey (160)</v>
      </c>
      <c r="C150" s="195" t="s">
        <v>6</v>
      </c>
      <c r="D150" s="198" t="str">
        <f>S144</f>
        <v>Mariusz Cleminski (177)</v>
      </c>
      <c r="E150" s="201"/>
      <c r="F150" s="204"/>
      <c r="G150" s="201"/>
      <c r="H150" s="204"/>
      <c r="I150" s="201"/>
      <c r="J150" s="204"/>
      <c r="K150" s="201"/>
      <c r="L150" s="204"/>
      <c r="M150" s="201"/>
      <c r="N150" s="204"/>
      <c r="O150" s="183">
        <f>AD150</f>
        <v>0</v>
      </c>
      <c r="P150" s="186">
        <f>AE150</f>
        <v>0</v>
      </c>
      <c r="T150" s="172">
        <f>IF(E150&gt;F150,1,0)</f>
        <v>0</v>
      </c>
      <c r="U150" s="172">
        <f>IF(F150&gt;E150,1,0)</f>
        <v>0</v>
      </c>
      <c r="V150" s="172">
        <f>IF(G150&gt;H150,1,0)</f>
        <v>0</v>
      </c>
      <c r="W150" s="172">
        <f>IF(H150&gt;G150,1,0)</f>
        <v>0</v>
      </c>
      <c r="X150" s="172">
        <f>IF(I150&gt;J150,1,0)</f>
        <v>0</v>
      </c>
      <c r="Y150" s="172">
        <f>IF(J150&gt;I150,1,0)</f>
        <v>0</v>
      </c>
      <c r="Z150" s="172">
        <f>IF(K150&gt;L150,1,0)</f>
        <v>0</v>
      </c>
      <c r="AA150" s="172">
        <f>IF(L150&gt;K150,1,0)</f>
        <v>0</v>
      </c>
      <c r="AB150" s="172">
        <f>IF(M150&gt;N150,1,0)</f>
        <v>0</v>
      </c>
      <c r="AC150" s="172">
        <f>IF(N150&gt;M150,1,0)</f>
        <v>0</v>
      </c>
      <c r="AD150" s="172">
        <f>T150+V150+X150+Z150+AB150</f>
        <v>0</v>
      </c>
      <c r="AE150" s="172">
        <f>U150+W150+Y150+AA150+AC150</f>
        <v>0</v>
      </c>
      <c r="AF150" s="172">
        <f>IF(AD150&gt;AE150,1,0)</f>
        <v>0</v>
      </c>
      <c r="AG150" s="172">
        <f>IF(AE150&gt;AD150,1,0)</f>
        <v>0</v>
      </c>
    </row>
    <row r="151" spans="1:33" x14ac:dyDescent="0.2">
      <c r="A151" s="196"/>
      <c r="B151" s="199"/>
      <c r="C151" s="196"/>
      <c r="D151" s="199"/>
      <c r="E151" s="202"/>
      <c r="F151" s="205"/>
      <c r="G151" s="202"/>
      <c r="H151" s="205"/>
      <c r="I151" s="202"/>
      <c r="J151" s="205"/>
      <c r="K151" s="202"/>
      <c r="L151" s="205"/>
      <c r="M151" s="202"/>
      <c r="N151" s="205"/>
      <c r="O151" s="184"/>
      <c r="P151" s="187"/>
      <c r="T151" s="172"/>
      <c r="U151" s="172"/>
      <c r="V151" s="172"/>
      <c r="W151" s="172"/>
      <c r="X151" s="172"/>
      <c r="Y151" s="172"/>
      <c r="Z151" s="172"/>
      <c r="AA151" s="172"/>
      <c r="AB151" s="172"/>
      <c r="AC151" s="172"/>
      <c r="AD151" s="172"/>
      <c r="AE151" s="172"/>
      <c r="AF151" s="172"/>
      <c r="AG151" s="172"/>
    </row>
    <row r="152" spans="1:33" x14ac:dyDescent="0.2">
      <c r="A152" s="197"/>
      <c r="B152" s="200"/>
      <c r="C152" s="197"/>
      <c r="D152" s="200"/>
      <c r="E152" s="203"/>
      <c r="F152" s="206"/>
      <c r="G152" s="203"/>
      <c r="H152" s="206"/>
      <c r="I152" s="203"/>
      <c r="J152" s="206"/>
      <c r="K152" s="203"/>
      <c r="L152" s="206"/>
      <c r="M152" s="203"/>
      <c r="N152" s="206"/>
      <c r="O152" s="185"/>
      <c r="P152" s="188"/>
      <c r="T152" s="172"/>
      <c r="U152" s="172"/>
      <c r="V152" s="172"/>
      <c r="W152" s="172"/>
      <c r="X152" s="172"/>
      <c r="Y152" s="172"/>
      <c r="Z152" s="172"/>
      <c r="AA152" s="172"/>
      <c r="AB152" s="172"/>
      <c r="AC152" s="172"/>
      <c r="AD152" s="172"/>
      <c r="AE152" s="172"/>
      <c r="AF152" s="172"/>
      <c r="AG152" s="172"/>
    </row>
    <row r="153" spans="1:33" x14ac:dyDescent="0.2">
      <c r="A153" s="195" t="s">
        <v>8</v>
      </c>
      <c r="B153" s="198" t="str">
        <f>B143</f>
        <v>Lauren Stacey (160)</v>
      </c>
      <c r="C153" s="195" t="s">
        <v>9</v>
      </c>
      <c r="D153" s="198" t="str">
        <f>S143</f>
        <v>Jack Mills (178)</v>
      </c>
      <c r="E153" s="201"/>
      <c r="F153" s="204"/>
      <c r="G153" s="201"/>
      <c r="H153" s="204"/>
      <c r="I153" s="201"/>
      <c r="J153" s="204"/>
      <c r="K153" s="201"/>
      <c r="L153" s="204"/>
      <c r="M153" s="201"/>
      <c r="N153" s="204"/>
      <c r="O153" s="183">
        <f>AD153</f>
        <v>0</v>
      </c>
      <c r="P153" s="186">
        <f>AE153</f>
        <v>0</v>
      </c>
      <c r="T153" s="172">
        <f>IF(E153&gt;F153,1,0)</f>
        <v>0</v>
      </c>
      <c r="U153" s="172">
        <f>IF(F153&gt;E153,1,0)</f>
        <v>0</v>
      </c>
      <c r="V153" s="172">
        <f>IF(G153&gt;H153,1,0)</f>
        <v>0</v>
      </c>
      <c r="W153" s="172">
        <f>IF(H153&gt;G153,1,0)</f>
        <v>0</v>
      </c>
      <c r="X153" s="172">
        <f>IF(I153&gt;J153,1,0)</f>
        <v>0</v>
      </c>
      <c r="Y153" s="172">
        <f>IF(J153&gt;I153,1,0)</f>
        <v>0</v>
      </c>
      <c r="Z153" s="172">
        <f>IF(K153&gt;L153,1,0)</f>
        <v>0</v>
      </c>
      <c r="AA153" s="172">
        <f>IF(L153&gt;K153,1,0)</f>
        <v>0</v>
      </c>
      <c r="AB153" s="172">
        <f>IF(M153&gt;N153,1,0)</f>
        <v>0</v>
      </c>
      <c r="AC153" s="172">
        <f>IF(N153&gt;M153,1,0)</f>
        <v>0</v>
      </c>
      <c r="AD153" s="172">
        <f>T153+V153+X153+Z153+AB153</f>
        <v>0</v>
      </c>
      <c r="AE153" s="172">
        <f>U153+W153+Y153+AA153+AC153</f>
        <v>0</v>
      </c>
      <c r="AF153" s="172">
        <f>IF(AD153&gt;AE153,1,0)</f>
        <v>0</v>
      </c>
      <c r="AG153" s="172">
        <f>IF(AE153&gt;AD153,1,0)</f>
        <v>0</v>
      </c>
    </row>
    <row r="154" spans="1:33" x14ac:dyDescent="0.2">
      <c r="A154" s="196"/>
      <c r="B154" s="199"/>
      <c r="C154" s="196"/>
      <c r="D154" s="199"/>
      <c r="E154" s="202"/>
      <c r="F154" s="205"/>
      <c r="G154" s="202"/>
      <c r="H154" s="205"/>
      <c r="I154" s="202"/>
      <c r="J154" s="205"/>
      <c r="K154" s="202"/>
      <c r="L154" s="205"/>
      <c r="M154" s="202"/>
      <c r="N154" s="205"/>
      <c r="O154" s="184"/>
      <c r="P154" s="187"/>
      <c r="T154" s="172"/>
      <c r="U154" s="172"/>
      <c r="V154" s="172"/>
      <c r="W154" s="172"/>
      <c r="X154" s="172"/>
      <c r="Y154" s="172"/>
      <c r="Z154" s="172"/>
      <c r="AA154" s="172"/>
      <c r="AB154" s="172"/>
      <c r="AC154" s="172"/>
      <c r="AD154" s="172"/>
      <c r="AE154" s="172"/>
      <c r="AF154" s="172"/>
      <c r="AG154" s="172"/>
    </row>
    <row r="155" spans="1:33" x14ac:dyDescent="0.2">
      <c r="A155" s="197"/>
      <c r="B155" s="200"/>
      <c r="C155" s="197"/>
      <c r="D155" s="200"/>
      <c r="E155" s="203"/>
      <c r="F155" s="206"/>
      <c r="G155" s="203"/>
      <c r="H155" s="206"/>
      <c r="I155" s="203"/>
      <c r="J155" s="206"/>
      <c r="K155" s="203"/>
      <c r="L155" s="206"/>
      <c r="M155" s="203"/>
      <c r="N155" s="206"/>
      <c r="O155" s="185"/>
      <c r="P155" s="188"/>
      <c r="T155" s="172"/>
      <c r="U155" s="172"/>
      <c r="V155" s="172"/>
      <c r="W155" s="172"/>
      <c r="X155" s="172"/>
      <c r="Y155" s="172"/>
      <c r="Z155" s="172"/>
      <c r="AA155" s="172"/>
      <c r="AB155" s="172"/>
      <c r="AC155" s="172"/>
      <c r="AD155" s="172"/>
      <c r="AE155" s="172"/>
      <c r="AF155" s="172"/>
      <c r="AG155" s="172"/>
    </row>
    <row r="156" spans="1:33" x14ac:dyDescent="0.2">
      <c r="A156" s="173" t="s">
        <v>11</v>
      </c>
      <c r="B156" s="174"/>
      <c r="C156" s="175"/>
      <c r="D156" s="173" t="s">
        <v>12</v>
      </c>
      <c r="E156" s="174"/>
      <c r="F156" s="175"/>
      <c r="G156" s="182" t="s">
        <v>35</v>
      </c>
      <c r="H156" s="174"/>
      <c r="I156" s="174"/>
      <c r="J156" s="174"/>
      <c r="K156" s="174"/>
      <c r="L156" s="174"/>
      <c r="M156" s="174"/>
      <c r="N156" s="175"/>
      <c r="O156" s="183">
        <f>AF156</f>
        <v>0</v>
      </c>
      <c r="P156" s="186">
        <f>AG156</f>
        <v>0</v>
      </c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172">
        <f>SUM(AF140:AF155)</f>
        <v>0</v>
      </c>
      <c r="AG156" s="172">
        <f>SUM(AG140:AG155)</f>
        <v>0</v>
      </c>
    </row>
    <row r="157" spans="1:33" x14ac:dyDescent="0.2">
      <c r="A157" s="176"/>
      <c r="B157" s="177"/>
      <c r="C157" s="178"/>
      <c r="D157" s="176"/>
      <c r="E157" s="177"/>
      <c r="F157" s="178"/>
      <c r="G157" s="176"/>
      <c r="H157" s="177"/>
      <c r="I157" s="177"/>
      <c r="J157" s="177"/>
      <c r="K157" s="177"/>
      <c r="L157" s="177"/>
      <c r="M157" s="177"/>
      <c r="N157" s="178"/>
      <c r="O157" s="184"/>
      <c r="P157" s="187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172"/>
      <c r="AG157" s="172"/>
    </row>
    <row r="158" spans="1:33" x14ac:dyDescent="0.2">
      <c r="A158" s="176"/>
      <c r="B158" s="177"/>
      <c r="C158" s="178"/>
      <c r="D158" s="176"/>
      <c r="E158" s="177"/>
      <c r="F158" s="178"/>
      <c r="G158" s="176"/>
      <c r="H158" s="177"/>
      <c r="I158" s="177"/>
      <c r="J158" s="177"/>
      <c r="K158" s="177"/>
      <c r="L158" s="177"/>
      <c r="M158" s="177"/>
      <c r="N158" s="178"/>
      <c r="O158" s="185"/>
      <c r="P158" s="188"/>
    </row>
    <row r="159" spans="1:33" x14ac:dyDescent="0.2">
      <c r="A159" s="176"/>
      <c r="B159" s="177"/>
      <c r="C159" s="178"/>
      <c r="D159" s="176"/>
      <c r="E159" s="177"/>
      <c r="F159" s="178"/>
      <c r="G159" s="176"/>
      <c r="H159" s="177"/>
      <c r="I159" s="177"/>
      <c r="J159" s="177"/>
      <c r="K159" s="177"/>
      <c r="L159" s="177"/>
      <c r="M159" s="177"/>
      <c r="N159" s="178"/>
      <c r="O159" s="189"/>
      <c r="P159" s="190"/>
    </row>
    <row r="160" spans="1:33" x14ac:dyDescent="0.2">
      <c r="A160" s="176"/>
      <c r="B160" s="177"/>
      <c r="C160" s="178"/>
      <c r="D160" s="176"/>
      <c r="E160" s="177"/>
      <c r="F160" s="178"/>
      <c r="G160" s="176"/>
      <c r="H160" s="177"/>
      <c r="I160" s="177"/>
      <c r="J160" s="177"/>
      <c r="K160" s="177"/>
      <c r="L160" s="177"/>
      <c r="M160" s="177"/>
      <c r="N160" s="178"/>
      <c r="O160" s="191"/>
      <c r="P160" s="192"/>
    </row>
    <row r="161" spans="1:16" x14ac:dyDescent="0.2">
      <c r="A161" s="179"/>
      <c r="B161" s="180"/>
      <c r="C161" s="181"/>
      <c r="D161" s="179"/>
      <c r="E161" s="180"/>
      <c r="F161" s="181"/>
      <c r="G161" s="179"/>
      <c r="H161" s="180"/>
      <c r="I161" s="180"/>
      <c r="J161" s="180"/>
      <c r="K161" s="180"/>
      <c r="L161" s="180"/>
      <c r="M161" s="180"/>
      <c r="N161" s="181"/>
      <c r="O161" s="193"/>
      <c r="P161" s="194"/>
    </row>
    <row r="162" spans="1:16" x14ac:dyDescent="0.2">
      <c r="A162" s="163" t="s">
        <v>29</v>
      </c>
      <c r="B162" s="164"/>
      <c r="C162" s="164"/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5"/>
    </row>
    <row r="163" spans="1:16" x14ac:dyDescent="0.2">
      <c r="A163" s="166"/>
      <c r="B163" s="167"/>
      <c r="C163" s="167"/>
      <c r="D163" s="167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8"/>
    </row>
    <row r="164" spans="1:16" x14ac:dyDescent="0.2">
      <c r="A164" s="169"/>
      <c r="B164" s="170"/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1"/>
    </row>
    <row r="167" spans="1:16" x14ac:dyDescent="0.2">
      <c r="D167" s="14" t="str">
        <f>_xlfn.CONCAT(A9,C9)</f>
        <v>ISLE OF MANNO MATCH</v>
      </c>
      <c r="E167" s="14">
        <f>O33</f>
        <v>0</v>
      </c>
      <c r="F167" s="14">
        <f>P33</f>
        <v>0</v>
      </c>
    </row>
    <row r="168" spans="1:16" x14ac:dyDescent="0.2">
      <c r="D168" s="14" t="str">
        <f>_xlfn.CONCAT(A50,C50)</f>
        <v>ENGLANDIRELAND</v>
      </c>
      <c r="E168" s="14">
        <f>O74</f>
        <v>0</v>
      </c>
      <c r="F168" s="14">
        <f>P74</f>
        <v>0</v>
      </c>
    </row>
    <row r="169" spans="1:16" x14ac:dyDescent="0.2">
      <c r="D169" s="14" t="str">
        <f>_xlfn.CONCAT(A91,C91)</f>
        <v>GUERNSEYSCOTLAND</v>
      </c>
      <c r="E169" s="14">
        <f>O115</f>
        <v>0</v>
      </c>
      <c r="F169" s="14">
        <f>P115</f>
        <v>0</v>
      </c>
    </row>
    <row r="170" spans="1:16" x14ac:dyDescent="0.2">
      <c r="D170" s="14" t="str">
        <f>_xlfn.CONCAT(A132,C132)</f>
        <v>WALESJERSEY</v>
      </c>
      <c r="E170" s="14">
        <f>O156</f>
        <v>0</v>
      </c>
      <c r="F170" s="14">
        <f>P156</f>
        <v>0</v>
      </c>
    </row>
    <row r="171" spans="1:16" x14ac:dyDescent="0.2">
      <c r="D171" s="14" t="str">
        <f>_xlfn.CONCAT(C9,A9)</f>
        <v>NO MATCHISLE OF MAN</v>
      </c>
      <c r="E171" s="14">
        <f t="shared" ref="E171:E174" si="0">F167</f>
        <v>0</v>
      </c>
      <c r="F171" s="14">
        <f t="shared" ref="F171:F174" si="1">E167</f>
        <v>0</v>
      </c>
    </row>
    <row r="172" spans="1:16" x14ac:dyDescent="0.2">
      <c r="D172" s="14" t="str">
        <f>_xlfn.CONCAT(C50,A50)</f>
        <v>IRELANDENGLAND</v>
      </c>
      <c r="E172" s="14">
        <f t="shared" si="0"/>
        <v>0</v>
      </c>
      <c r="F172" s="14">
        <f t="shared" si="1"/>
        <v>0</v>
      </c>
    </row>
    <row r="173" spans="1:16" x14ac:dyDescent="0.2">
      <c r="D173" s="14" t="str">
        <f>_xlfn.CONCAT(C91,A91)</f>
        <v>SCOTLANDGUERNSEY</v>
      </c>
      <c r="E173" s="14">
        <f t="shared" si="0"/>
        <v>0</v>
      </c>
      <c r="F173" s="14">
        <f t="shared" si="1"/>
        <v>0</v>
      </c>
    </row>
    <row r="174" spans="1:16" x14ac:dyDescent="0.2">
      <c r="D174" s="14" t="str">
        <f>_xlfn.CONCAT(C132,A132)</f>
        <v>JERSEYWALES</v>
      </c>
      <c r="E174" s="14">
        <f t="shared" si="0"/>
        <v>0</v>
      </c>
      <c r="F174" s="14">
        <f t="shared" si="1"/>
        <v>0</v>
      </c>
    </row>
    <row r="176" spans="1:16" x14ac:dyDescent="0.2">
      <c r="D176" s="14" t="str">
        <f>_xlfn.CONCAT(R17,R20)</f>
        <v>IOMSM1NONESM2</v>
      </c>
      <c r="E176" s="14">
        <f>O17</f>
        <v>0</v>
      </c>
      <c r="F176" s="14">
        <f>P17</f>
        <v>0</v>
      </c>
    </row>
    <row r="177" spans="4:6" x14ac:dyDescent="0.2">
      <c r="D177" s="14" t="str">
        <f>_xlfn.CONCAT(R18,R21)</f>
        <v>IOMSM2NONESM1</v>
      </c>
      <c r="E177" s="14">
        <f>O20</f>
        <v>0</v>
      </c>
      <c r="F177" s="14">
        <f>P20</f>
        <v>0</v>
      </c>
    </row>
    <row r="178" spans="4:6" x14ac:dyDescent="0.2">
      <c r="D178" s="14" t="str">
        <f>_xlfn.CONCAT(R17,R21)</f>
        <v>IOMSM1NONESM1</v>
      </c>
      <c r="E178" s="14">
        <f>O27</f>
        <v>0</v>
      </c>
      <c r="F178" s="14">
        <f>P27</f>
        <v>0</v>
      </c>
    </row>
    <row r="179" spans="4:6" x14ac:dyDescent="0.2">
      <c r="D179" s="14" t="str">
        <f>_xlfn.CONCAT(R18,R20)</f>
        <v>IOMSM2NONESM2</v>
      </c>
      <c r="E179" s="14">
        <f>O30</f>
        <v>0</v>
      </c>
      <c r="F179" s="14">
        <f>P30</f>
        <v>0</v>
      </c>
    </row>
    <row r="180" spans="4:6" x14ac:dyDescent="0.2">
      <c r="D180" s="14" t="str">
        <f>_xlfn.CONCAT(R58,R61)</f>
        <v>ENGSM1IRESM2</v>
      </c>
      <c r="E180" s="14">
        <f>O58</f>
        <v>0</v>
      </c>
      <c r="F180" s="14">
        <f>P58</f>
        <v>0</v>
      </c>
    </row>
    <row r="181" spans="4:6" x14ac:dyDescent="0.2">
      <c r="D181" s="14" t="str">
        <f>_xlfn.CONCAT(R59,R62)</f>
        <v>ENGSM2IRESM1</v>
      </c>
      <c r="E181" s="14">
        <f>O61</f>
        <v>0</v>
      </c>
      <c r="F181" s="14">
        <f>P61</f>
        <v>0</v>
      </c>
    </row>
    <row r="182" spans="4:6" x14ac:dyDescent="0.2">
      <c r="D182" s="14" t="str">
        <f>_xlfn.CONCAT(R58,R62)</f>
        <v>ENGSM1IRESM1</v>
      </c>
      <c r="E182" s="14">
        <f>O68</f>
        <v>0</v>
      </c>
      <c r="F182" s="14">
        <f>P68</f>
        <v>0</v>
      </c>
    </row>
    <row r="183" spans="4:6" x14ac:dyDescent="0.2">
      <c r="D183" s="14" t="str">
        <f>_xlfn.CONCAT(R59,R61)</f>
        <v>ENGSM2IRESM2</v>
      </c>
      <c r="E183" s="14">
        <f>O71</f>
        <v>0</v>
      </c>
      <c r="F183" s="14">
        <f>P71</f>
        <v>0</v>
      </c>
    </row>
    <row r="184" spans="4:6" x14ac:dyDescent="0.2">
      <c r="D184" s="14" t="str">
        <f>_xlfn.CONCAT(R99,R102)</f>
        <v>GSYSM1SCOSM2</v>
      </c>
      <c r="E184" s="14">
        <f>O99</f>
        <v>0</v>
      </c>
      <c r="F184" s="14">
        <f>P99</f>
        <v>0</v>
      </c>
    </row>
    <row r="185" spans="4:6" x14ac:dyDescent="0.2">
      <c r="D185" s="14" t="str">
        <f>_xlfn.CONCAT(R100,R103)</f>
        <v>GSYSM2SCOSM1</v>
      </c>
      <c r="E185" s="14">
        <f>O102</f>
        <v>0</v>
      </c>
      <c r="F185" s="14">
        <f>P102</f>
        <v>0</v>
      </c>
    </row>
    <row r="186" spans="4:6" x14ac:dyDescent="0.2">
      <c r="D186" s="14" t="str">
        <f>_xlfn.CONCAT(R99,R103)</f>
        <v>GSYSM1SCOSM1</v>
      </c>
      <c r="E186" s="14">
        <f>O109</f>
        <v>0</v>
      </c>
      <c r="F186" s="14">
        <f>P109</f>
        <v>0</v>
      </c>
    </row>
    <row r="187" spans="4:6" x14ac:dyDescent="0.2">
      <c r="D187" s="14" t="str">
        <f>_xlfn.CONCAT(R100,R102)</f>
        <v>GSYSM2SCOSM2</v>
      </c>
      <c r="E187" s="14">
        <f>O112</f>
        <v>0</v>
      </c>
      <c r="F187" s="14">
        <f>P112</f>
        <v>0</v>
      </c>
    </row>
    <row r="188" spans="4:6" x14ac:dyDescent="0.2">
      <c r="D188" s="14" t="str">
        <f>_xlfn.CONCAT(R140,R143)</f>
        <v>WALSM1JSYSM2</v>
      </c>
      <c r="E188" s="14">
        <f>O140</f>
        <v>0</v>
      </c>
      <c r="F188" s="14">
        <f>P140</f>
        <v>0</v>
      </c>
    </row>
    <row r="189" spans="4:6" x14ac:dyDescent="0.2">
      <c r="D189" s="14" t="str">
        <f>_xlfn.CONCAT(R141,R144)</f>
        <v>WALSM2JSYSM1</v>
      </c>
      <c r="E189" s="14">
        <f>O143</f>
        <v>0</v>
      </c>
      <c r="F189" s="14">
        <f>P143</f>
        <v>0</v>
      </c>
    </row>
    <row r="190" spans="4:6" x14ac:dyDescent="0.2">
      <c r="D190" s="14" t="str">
        <f>_xlfn.CONCAT(R140,R144)</f>
        <v>WALSM1JSYSM1</v>
      </c>
      <c r="E190" s="14">
        <f>O150</f>
        <v>0</v>
      </c>
      <c r="F190" s="14">
        <f>P150</f>
        <v>0</v>
      </c>
    </row>
    <row r="191" spans="4:6" x14ac:dyDescent="0.2">
      <c r="D191" s="14" t="str">
        <f>_xlfn.CONCAT(R141,R143)</f>
        <v>WALSM2JSYSM2</v>
      </c>
      <c r="E191" s="14">
        <f>O153</f>
        <v>0</v>
      </c>
      <c r="F191" s="14">
        <f>P153</f>
        <v>0</v>
      </c>
    </row>
    <row r="192" spans="4:6" x14ac:dyDescent="0.2">
      <c r="D192" s="14" t="str">
        <f>_xlfn.CONCAT(R20,R17)</f>
        <v>NONESM2IOMSM1</v>
      </c>
      <c r="E192" s="14">
        <f t="shared" ref="E192:E207" si="2">F176</f>
        <v>0</v>
      </c>
      <c r="F192" s="14">
        <f t="shared" ref="F192:F207" si="3">E176</f>
        <v>0</v>
      </c>
    </row>
    <row r="193" spans="4:6" x14ac:dyDescent="0.2">
      <c r="D193" s="14" t="str">
        <f>_xlfn.CONCAT(R21,R18)</f>
        <v>NONESM1IOMSM2</v>
      </c>
      <c r="E193" s="14">
        <f t="shared" si="2"/>
        <v>0</v>
      </c>
      <c r="F193" s="14">
        <f t="shared" si="3"/>
        <v>0</v>
      </c>
    </row>
    <row r="194" spans="4:6" x14ac:dyDescent="0.2">
      <c r="D194" s="14" t="str">
        <f>_xlfn.CONCAT(R21,R17)</f>
        <v>NONESM1IOMSM1</v>
      </c>
      <c r="E194" s="14">
        <f t="shared" si="2"/>
        <v>0</v>
      </c>
      <c r="F194" s="14">
        <f t="shared" si="3"/>
        <v>0</v>
      </c>
    </row>
    <row r="195" spans="4:6" x14ac:dyDescent="0.2">
      <c r="D195" s="14" t="str">
        <f>_xlfn.CONCAT(R20,R18)</f>
        <v>NONESM2IOMSM2</v>
      </c>
      <c r="E195" s="14">
        <f t="shared" si="2"/>
        <v>0</v>
      </c>
      <c r="F195" s="14">
        <f t="shared" si="3"/>
        <v>0</v>
      </c>
    </row>
    <row r="196" spans="4:6" x14ac:dyDescent="0.2">
      <c r="D196" s="14" t="str">
        <f>_xlfn.CONCAT(R61,R58)</f>
        <v>IRESM2ENGSM1</v>
      </c>
      <c r="E196" s="14">
        <f t="shared" si="2"/>
        <v>0</v>
      </c>
      <c r="F196" s="14">
        <f t="shared" si="3"/>
        <v>0</v>
      </c>
    </row>
    <row r="197" spans="4:6" x14ac:dyDescent="0.2">
      <c r="D197" s="14" t="str">
        <f>_xlfn.CONCAT(R62,R59)</f>
        <v>IRESM1ENGSM2</v>
      </c>
      <c r="E197" s="14">
        <f t="shared" si="2"/>
        <v>0</v>
      </c>
      <c r="F197" s="14">
        <f t="shared" si="3"/>
        <v>0</v>
      </c>
    </row>
    <row r="198" spans="4:6" x14ac:dyDescent="0.2">
      <c r="D198" s="14" t="str">
        <f>_xlfn.CONCAT(R62,R58)</f>
        <v>IRESM1ENGSM1</v>
      </c>
      <c r="E198" s="14">
        <f t="shared" si="2"/>
        <v>0</v>
      </c>
      <c r="F198" s="14">
        <f t="shared" si="3"/>
        <v>0</v>
      </c>
    </row>
    <row r="199" spans="4:6" x14ac:dyDescent="0.2">
      <c r="D199" s="14" t="str">
        <f>_xlfn.CONCAT(R61,R59)</f>
        <v>IRESM2ENGSM2</v>
      </c>
      <c r="E199" s="14">
        <f t="shared" si="2"/>
        <v>0</v>
      </c>
      <c r="F199" s="14">
        <f t="shared" si="3"/>
        <v>0</v>
      </c>
    </row>
    <row r="200" spans="4:6" x14ac:dyDescent="0.2">
      <c r="D200" s="14" t="str">
        <f>_xlfn.CONCAT(R102,R99)</f>
        <v>SCOSM2GSYSM1</v>
      </c>
      <c r="E200" s="14">
        <f t="shared" si="2"/>
        <v>0</v>
      </c>
      <c r="F200" s="14">
        <f t="shared" si="3"/>
        <v>0</v>
      </c>
    </row>
    <row r="201" spans="4:6" x14ac:dyDescent="0.2">
      <c r="D201" s="14" t="str">
        <f>_xlfn.CONCAT(R103,R100)</f>
        <v>SCOSM1GSYSM2</v>
      </c>
      <c r="E201" s="14">
        <f t="shared" si="2"/>
        <v>0</v>
      </c>
      <c r="F201" s="14">
        <f t="shared" si="3"/>
        <v>0</v>
      </c>
    </row>
    <row r="202" spans="4:6" x14ac:dyDescent="0.2">
      <c r="D202" s="14" t="str">
        <f>_xlfn.CONCAT(R103,R99)</f>
        <v>SCOSM1GSYSM1</v>
      </c>
      <c r="E202" s="14">
        <f t="shared" si="2"/>
        <v>0</v>
      </c>
      <c r="F202" s="14">
        <f t="shared" si="3"/>
        <v>0</v>
      </c>
    </row>
    <row r="203" spans="4:6" x14ac:dyDescent="0.2">
      <c r="D203" s="14" t="str">
        <f>_xlfn.CONCAT(R102,R100)</f>
        <v>SCOSM2GSYSM2</v>
      </c>
      <c r="E203" s="14">
        <f t="shared" si="2"/>
        <v>0</v>
      </c>
      <c r="F203" s="14">
        <f t="shared" si="3"/>
        <v>0</v>
      </c>
    </row>
    <row r="204" spans="4:6" x14ac:dyDescent="0.2">
      <c r="D204" s="14" t="str">
        <f>_xlfn.CONCAT(R143,R140)</f>
        <v>JSYSM2WALSM1</v>
      </c>
      <c r="E204" s="14">
        <f t="shared" si="2"/>
        <v>0</v>
      </c>
      <c r="F204" s="14">
        <f t="shared" si="3"/>
        <v>0</v>
      </c>
    </row>
    <row r="205" spans="4:6" x14ac:dyDescent="0.2">
      <c r="D205" s="14" t="str">
        <f>_xlfn.CONCAT(R144,R141)</f>
        <v>JSYSM1WALSM2</v>
      </c>
      <c r="E205" s="14">
        <f t="shared" si="2"/>
        <v>0</v>
      </c>
      <c r="F205" s="14">
        <f t="shared" si="3"/>
        <v>0</v>
      </c>
    </row>
    <row r="206" spans="4:6" x14ac:dyDescent="0.2">
      <c r="D206" s="14" t="str">
        <f>_xlfn.CONCAT(R144,R140)</f>
        <v>JSYSM1WALSM1</v>
      </c>
      <c r="E206" s="14">
        <f t="shared" si="2"/>
        <v>0</v>
      </c>
      <c r="F206" s="14">
        <f t="shared" si="3"/>
        <v>0</v>
      </c>
    </row>
    <row r="207" spans="4:6" x14ac:dyDescent="0.2">
      <c r="D207" s="14" t="str">
        <f>_xlfn.CONCAT(R143,R141)</f>
        <v>JSYSM2WALSM2</v>
      </c>
      <c r="E207" s="14">
        <f t="shared" si="2"/>
        <v>0</v>
      </c>
      <c r="F207" s="14">
        <f t="shared" si="3"/>
        <v>0</v>
      </c>
    </row>
  </sheetData>
  <mergeCells count="762">
    <mergeCell ref="A1:P3"/>
    <mergeCell ref="A4:P6"/>
    <mergeCell ref="A7:B8"/>
    <mergeCell ref="C7:D8"/>
    <mergeCell ref="G7:H8"/>
    <mergeCell ref="I7:O8"/>
    <mergeCell ref="I15:J16"/>
    <mergeCell ref="K15:L16"/>
    <mergeCell ref="A9:B14"/>
    <mergeCell ref="C9:D14"/>
    <mergeCell ref="G9:H10"/>
    <mergeCell ref="I9:O10"/>
    <mergeCell ref="G11:H12"/>
    <mergeCell ref="I11:O12"/>
    <mergeCell ref="G13:H14"/>
    <mergeCell ref="I13:O14"/>
    <mergeCell ref="J17:J19"/>
    <mergeCell ref="K17:K19"/>
    <mergeCell ref="L17:L19"/>
    <mergeCell ref="M17:M19"/>
    <mergeCell ref="AB15:AC15"/>
    <mergeCell ref="AD15:AE15"/>
    <mergeCell ref="AF15:AG15"/>
    <mergeCell ref="A17:A19"/>
    <mergeCell ref="B17:B19"/>
    <mergeCell ref="C17:C19"/>
    <mergeCell ref="D17:D19"/>
    <mergeCell ref="E17:E19"/>
    <mergeCell ref="F17:F19"/>
    <mergeCell ref="G17:G19"/>
    <mergeCell ref="M15:N16"/>
    <mergeCell ref="O15:P16"/>
    <mergeCell ref="T15:U15"/>
    <mergeCell ref="V15:W15"/>
    <mergeCell ref="X15:Y15"/>
    <mergeCell ref="Z15:AA15"/>
    <mergeCell ref="A15:B16"/>
    <mergeCell ref="C15:D16"/>
    <mergeCell ref="E15:F16"/>
    <mergeCell ref="G15:H16"/>
    <mergeCell ref="AC17:AC19"/>
    <mergeCell ref="AD17:AD19"/>
    <mergeCell ref="AE17:AE19"/>
    <mergeCell ref="AF17:AF19"/>
    <mergeCell ref="AG17:AG19"/>
    <mergeCell ref="A20:A22"/>
    <mergeCell ref="B20:B22"/>
    <mergeCell ref="C20:C22"/>
    <mergeCell ref="D20:D22"/>
    <mergeCell ref="E20:E22"/>
    <mergeCell ref="W17:W19"/>
    <mergeCell ref="X17:X19"/>
    <mergeCell ref="Y17:Y19"/>
    <mergeCell ref="Z17:Z19"/>
    <mergeCell ref="AA17:AA19"/>
    <mergeCell ref="AB17:AB19"/>
    <mergeCell ref="N17:N19"/>
    <mergeCell ref="O17:O19"/>
    <mergeCell ref="P17:P19"/>
    <mergeCell ref="T17:T19"/>
    <mergeCell ref="U17:U19"/>
    <mergeCell ref="V17:V19"/>
    <mergeCell ref="H17:H19"/>
    <mergeCell ref="I17:I19"/>
    <mergeCell ref="Y20:Y22"/>
    <mergeCell ref="Z20:Z22"/>
    <mergeCell ref="L20:L22"/>
    <mergeCell ref="M20:M22"/>
    <mergeCell ref="N20:N22"/>
    <mergeCell ref="O20:O22"/>
    <mergeCell ref="P20:P22"/>
    <mergeCell ref="T20:T22"/>
    <mergeCell ref="F20:F22"/>
    <mergeCell ref="G20:G22"/>
    <mergeCell ref="H20:H22"/>
    <mergeCell ref="I20:I22"/>
    <mergeCell ref="J20:J22"/>
    <mergeCell ref="K20:K22"/>
    <mergeCell ref="L23:L26"/>
    <mergeCell ref="M23:M26"/>
    <mergeCell ref="N23:N26"/>
    <mergeCell ref="O23:O26"/>
    <mergeCell ref="AG20:AG22"/>
    <mergeCell ref="A23:A26"/>
    <mergeCell ref="B23:B24"/>
    <mergeCell ref="C23:C26"/>
    <mergeCell ref="D23:D24"/>
    <mergeCell ref="E23:E26"/>
    <mergeCell ref="F23:F26"/>
    <mergeCell ref="G23:G26"/>
    <mergeCell ref="H23:H26"/>
    <mergeCell ref="I23:I26"/>
    <mergeCell ref="AA20:AA22"/>
    <mergeCell ref="AB20:AB22"/>
    <mergeCell ref="AC20:AC22"/>
    <mergeCell ref="AD20:AD22"/>
    <mergeCell ref="AE20:AE22"/>
    <mergeCell ref="AF20:AF22"/>
    <mergeCell ref="U20:U22"/>
    <mergeCell ref="V20:V22"/>
    <mergeCell ref="W20:W22"/>
    <mergeCell ref="X20:X22"/>
    <mergeCell ref="AE23:AE26"/>
    <mergeCell ref="AF23:AF26"/>
    <mergeCell ref="AG23:AG26"/>
    <mergeCell ref="B25:B26"/>
    <mergeCell ref="D25:D26"/>
    <mergeCell ref="A27:A29"/>
    <mergeCell ref="B27:B29"/>
    <mergeCell ref="C27:C29"/>
    <mergeCell ref="D27:D29"/>
    <mergeCell ref="E27:E29"/>
    <mergeCell ref="Y23:Y26"/>
    <mergeCell ref="Z23:Z26"/>
    <mergeCell ref="AA23:AA26"/>
    <mergeCell ref="AB23:AB26"/>
    <mergeCell ref="AC23:AC26"/>
    <mergeCell ref="AD23:AD26"/>
    <mergeCell ref="P23:P26"/>
    <mergeCell ref="T23:T26"/>
    <mergeCell ref="U23:U26"/>
    <mergeCell ref="V23:V26"/>
    <mergeCell ref="W23:W26"/>
    <mergeCell ref="X23:X26"/>
    <mergeCell ref="J23:J26"/>
    <mergeCell ref="K23:K26"/>
    <mergeCell ref="X27:X29"/>
    <mergeCell ref="Y27:Y29"/>
    <mergeCell ref="L27:L29"/>
    <mergeCell ref="M27:M29"/>
    <mergeCell ref="N27:N29"/>
    <mergeCell ref="O27:O29"/>
    <mergeCell ref="P27:P29"/>
    <mergeCell ref="Q27:Q28"/>
    <mergeCell ref="F27:F29"/>
    <mergeCell ref="G27:G29"/>
    <mergeCell ref="H27:H29"/>
    <mergeCell ref="I27:I29"/>
    <mergeCell ref="J27:J29"/>
    <mergeCell ref="K27:K29"/>
    <mergeCell ref="K30:K32"/>
    <mergeCell ref="L30:L32"/>
    <mergeCell ref="M30:M32"/>
    <mergeCell ref="N30:N32"/>
    <mergeCell ref="AF27:AF29"/>
    <mergeCell ref="AG27:AG29"/>
    <mergeCell ref="A30:A32"/>
    <mergeCell ref="B30:B32"/>
    <mergeCell ref="C30:C32"/>
    <mergeCell ref="D30:D32"/>
    <mergeCell ref="E30:E32"/>
    <mergeCell ref="F30:F32"/>
    <mergeCell ref="G30:G32"/>
    <mergeCell ref="H30:H32"/>
    <mergeCell ref="Z27:Z29"/>
    <mergeCell ref="AA27:AA29"/>
    <mergeCell ref="AB27:AB29"/>
    <mergeCell ref="AC27:AC29"/>
    <mergeCell ref="AD27:AD29"/>
    <mergeCell ref="AE27:AE29"/>
    <mergeCell ref="T27:T29"/>
    <mergeCell ref="U27:U29"/>
    <mergeCell ref="V27:V29"/>
    <mergeCell ref="W27:W29"/>
    <mergeCell ref="AD30:AD32"/>
    <mergeCell ref="AE30:AE32"/>
    <mergeCell ref="AF30:AF32"/>
    <mergeCell ref="AG30:AG32"/>
    <mergeCell ref="A33:C38"/>
    <mergeCell ref="D33:F38"/>
    <mergeCell ref="G33:N38"/>
    <mergeCell ref="O33:O35"/>
    <mergeCell ref="P33:P35"/>
    <mergeCell ref="AF33:AF34"/>
    <mergeCell ref="X30:X32"/>
    <mergeCell ref="Y30:Y32"/>
    <mergeCell ref="Z30:Z32"/>
    <mergeCell ref="AA30:AA32"/>
    <mergeCell ref="AB30:AB32"/>
    <mergeCell ref="AC30:AC32"/>
    <mergeCell ref="O30:O32"/>
    <mergeCell ref="P30:P32"/>
    <mergeCell ref="T30:T32"/>
    <mergeCell ref="U30:U32"/>
    <mergeCell ref="V30:V32"/>
    <mergeCell ref="W30:W32"/>
    <mergeCell ref="I30:I32"/>
    <mergeCell ref="J30:J32"/>
    <mergeCell ref="AG33:AG34"/>
    <mergeCell ref="O36:P38"/>
    <mergeCell ref="A39:P41"/>
    <mergeCell ref="A42:P44"/>
    <mergeCell ref="A45:P47"/>
    <mergeCell ref="A48:B49"/>
    <mergeCell ref="C48:D49"/>
    <mergeCell ref="G48:H49"/>
    <mergeCell ref="I48:O49"/>
    <mergeCell ref="I56:J57"/>
    <mergeCell ref="K56:L57"/>
    <mergeCell ref="A50:B55"/>
    <mergeCell ref="C50:D55"/>
    <mergeCell ref="G50:H51"/>
    <mergeCell ref="I50:O51"/>
    <mergeCell ref="G52:H53"/>
    <mergeCell ref="I52:O53"/>
    <mergeCell ref="G54:H55"/>
    <mergeCell ref="I54:O55"/>
    <mergeCell ref="J58:J60"/>
    <mergeCell ref="K58:K60"/>
    <mergeCell ref="L58:L60"/>
    <mergeCell ref="M58:M60"/>
    <mergeCell ref="AB56:AC56"/>
    <mergeCell ref="AD56:AE56"/>
    <mergeCell ref="AF56:AG56"/>
    <mergeCell ref="A58:A60"/>
    <mergeCell ref="B58:B60"/>
    <mergeCell ref="C58:C60"/>
    <mergeCell ref="D58:D60"/>
    <mergeCell ref="E58:E60"/>
    <mergeCell ref="F58:F60"/>
    <mergeCell ref="G58:G60"/>
    <mergeCell ref="M56:N57"/>
    <mergeCell ref="O56:P57"/>
    <mergeCell ref="T56:U56"/>
    <mergeCell ref="V56:W56"/>
    <mergeCell ref="X56:Y56"/>
    <mergeCell ref="Z56:AA56"/>
    <mergeCell ref="A56:B57"/>
    <mergeCell ref="C56:D57"/>
    <mergeCell ref="E56:F57"/>
    <mergeCell ref="G56:H57"/>
    <mergeCell ref="AC58:AC60"/>
    <mergeCell ref="AD58:AD60"/>
    <mergeCell ref="AE58:AE60"/>
    <mergeCell ref="AF58:AF60"/>
    <mergeCell ref="AG58:AG60"/>
    <mergeCell ref="A61:A63"/>
    <mergeCell ref="B61:B63"/>
    <mergeCell ref="C61:C63"/>
    <mergeCell ref="D61:D63"/>
    <mergeCell ref="E61:E63"/>
    <mergeCell ref="W58:W60"/>
    <mergeCell ref="X58:X60"/>
    <mergeCell ref="Y58:Y60"/>
    <mergeCell ref="Z58:Z60"/>
    <mergeCell ref="AA58:AA60"/>
    <mergeCell ref="AB58:AB60"/>
    <mergeCell ref="N58:N60"/>
    <mergeCell ref="O58:O60"/>
    <mergeCell ref="P58:P60"/>
    <mergeCell ref="T58:T60"/>
    <mergeCell ref="U58:U60"/>
    <mergeCell ref="V58:V60"/>
    <mergeCell ref="H58:H60"/>
    <mergeCell ref="I58:I60"/>
    <mergeCell ref="Y61:Y63"/>
    <mergeCell ref="Z61:Z63"/>
    <mergeCell ref="L61:L63"/>
    <mergeCell ref="M61:M63"/>
    <mergeCell ref="N61:N63"/>
    <mergeCell ref="O61:O63"/>
    <mergeCell ref="P61:P63"/>
    <mergeCell ref="T61:T63"/>
    <mergeCell ref="F61:F63"/>
    <mergeCell ref="G61:G63"/>
    <mergeCell ref="H61:H63"/>
    <mergeCell ref="I61:I63"/>
    <mergeCell ref="J61:J63"/>
    <mergeCell ref="K61:K63"/>
    <mergeCell ref="L64:L67"/>
    <mergeCell ref="M64:M67"/>
    <mergeCell ref="N64:N67"/>
    <mergeCell ref="O64:O67"/>
    <mergeCell ref="AG61:AG63"/>
    <mergeCell ref="A64:A67"/>
    <mergeCell ref="B64:B65"/>
    <mergeCell ref="C64:C67"/>
    <mergeCell ref="D64:D65"/>
    <mergeCell ref="E64:E67"/>
    <mergeCell ref="F64:F67"/>
    <mergeCell ref="G64:G67"/>
    <mergeCell ref="H64:H67"/>
    <mergeCell ref="I64:I67"/>
    <mergeCell ref="AA61:AA63"/>
    <mergeCell ref="AB61:AB63"/>
    <mergeCell ref="AC61:AC63"/>
    <mergeCell ref="AD61:AD63"/>
    <mergeCell ref="AE61:AE63"/>
    <mergeCell ref="AF61:AF63"/>
    <mergeCell ref="U61:U63"/>
    <mergeCell ref="V61:V63"/>
    <mergeCell ref="W61:W63"/>
    <mergeCell ref="X61:X63"/>
    <mergeCell ref="AE64:AE67"/>
    <mergeCell ref="AF64:AF67"/>
    <mergeCell ref="AG64:AG67"/>
    <mergeCell ref="B66:B67"/>
    <mergeCell ref="D66:D67"/>
    <mergeCell ref="A68:A70"/>
    <mergeCell ref="B68:B70"/>
    <mergeCell ref="C68:C70"/>
    <mergeCell ref="D68:D70"/>
    <mergeCell ref="E68:E70"/>
    <mergeCell ref="Y64:Y67"/>
    <mergeCell ref="Z64:Z67"/>
    <mergeCell ref="AA64:AA67"/>
    <mergeCell ref="AB64:AB67"/>
    <mergeCell ref="AC64:AC67"/>
    <mergeCell ref="AD64:AD67"/>
    <mergeCell ref="P64:P67"/>
    <mergeCell ref="T64:T67"/>
    <mergeCell ref="U64:U67"/>
    <mergeCell ref="V64:V67"/>
    <mergeCell ref="W64:W67"/>
    <mergeCell ref="X64:X67"/>
    <mergeCell ref="J64:J67"/>
    <mergeCell ref="K64:K67"/>
    <mergeCell ref="X68:X70"/>
    <mergeCell ref="Y68:Y70"/>
    <mergeCell ref="L68:L70"/>
    <mergeCell ref="M68:M70"/>
    <mergeCell ref="N68:N70"/>
    <mergeCell ref="O68:O70"/>
    <mergeCell ref="P68:P70"/>
    <mergeCell ref="Q68:Q69"/>
    <mergeCell ref="F68:F70"/>
    <mergeCell ref="G68:G70"/>
    <mergeCell ref="H68:H70"/>
    <mergeCell ref="I68:I70"/>
    <mergeCell ref="J68:J70"/>
    <mergeCell ref="K68:K70"/>
    <mergeCell ref="K71:K73"/>
    <mergeCell ref="L71:L73"/>
    <mergeCell ref="M71:M73"/>
    <mergeCell ref="N71:N73"/>
    <mergeCell ref="AF68:AF70"/>
    <mergeCell ref="AG68:AG70"/>
    <mergeCell ref="A71:A73"/>
    <mergeCell ref="B71:B73"/>
    <mergeCell ref="C71:C73"/>
    <mergeCell ref="D71:D73"/>
    <mergeCell ref="E71:E73"/>
    <mergeCell ref="F71:F73"/>
    <mergeCell ref="G71:G73"/>
    <mergeCell ref="H71:H73"/>
    <mergeCell ref="Z68:Z70"/>
    <mergeCell ref="AA68:AA70"/>
    <mergeCell ref="AB68:AB70"/>
    <mergeCell ref="AC68:AC70"/>
    <mergeCell ref="AD68:AD70"/>
    <mergeCell ref="AE68:AE70"/>
    <mergeCell ref="T68:T70"/>
    <mergeCell ref="U68:U70"/>
    <mergeCell ref="V68:V70"/>
    <mergeCell ref="W68:W70"/>
    <mergeCell ref="AD71:AD73"/>
    <mergeCell ref="AE71:AE73"/>
    <mergeCell ref="AF71:AF73"/>
    <mergeCell ref="AG71:AG73"/>
    <mergeCell ref="A74:C79"/>
    <mergeCell ref="D74:F79"/>
    <mergeCell ref="G74:N79"/>
    <mergeCell ref="O74:O76"/>
    <mergeCell ref="P74:P76"/>
    <mergeCell ref="AF74:AF75"/>
    <mergeCell ref="X71:X73"/>
    <mergeCell ref="Y71:Y73"/>
    <mergeCell ref="Z71:Z73"/>
    <mergeCell ref="AA71:AA73"/>
    <mergeCell ref="AB71:AB73"/>
    <mergeCell ref="AC71:AC73"/>
    <mergeCell ref="O71:O73"/>
    <mergeCell ref="P71:P73"/>
    <mergeCell ref="T71:T73"/>
    <mergeCell ref="U71:U73"/>
    <mergeCell ref="V71:V73"/>
    <mergeCell ref="W71:W73"/>
    <mergeCell ref="I71:I73"/>
    <mergeCell ref="J71:J73"/>
    <mergeCell ref="AG74:AG75"/>
    <mergeCell ref="O77:P79"/>
    <mergeCell ref="A80:P82"/>
    <mergeCell ref="A83:P85"/>
    <mergeCell ref="A86:P88"/>
    <mergeCell ref="A89:B90"/>
    <mergeCell ref="C89:D90"/>
    <mergeCell ref="G89:H90"/>
    <mergeCell ref="I89:O90"/>
    <mergeCell ref="I97:J98"/>
    <mergeCell ref="K97:L98"/>
    <mergeCell ref="A91:B96"/>
    <mergeCell ref="C91:D96"/>
    <mergeCell ref="G91:H92"/>
    <mergeCell ref="I91:O92"/>
    <mergeCell ref="G93:H94"/>
    <mergeCell ref="I93:O94"/>
    <mergeCell ref="G95:H96"/>
    <mergeCell ref="I95:O96"/>
    <mergeCell ref="J99:J101"/>
    <mergeCell ref="K99:K101"/>
    <mergeCell ref="L99:L101"/>
    <mergeCell ref="M99:M101"/>
    <mergeCell ref="AB97:AC97"/>
    <mergeCell ref="AD97:AE97"/>
    <mergeCell ref="AF97:AG97"/>
    <mergeCell ref="A99:A101"/>
    <mergeCell ref="B99:B101"/>
    <mergeCell ref="C99:C101"/>
    <mergeCell ref="D99:D101"/>
    <mergeCell ref="E99:E101"/>
    <mergeCell ref="F99:F101"/>
    <mergeCell ref="G99:G101"/>
    <mergeCell ref="M97:N98"/>
    <mergeCell ref="O97:P98"/>
    <mergeCell ref="T97:U97"/>
    <mergeCell ref="V97:W97"/>
    <mergeCell ref="X97:Y97"/>
    <mergeCell ref="Z97:AA97"/>
    <mergeCell ref="A97:B98"/>
    <mergeCell ref="C97:D98"/>
    <mergeCell ref="E97:F98"/>
    <mergeCell ref="G97:H98"/>
    <mergeCell ref="AC99:AC101"/>
    <mergeCell ref="AD99:AD101"/>
    <mergeCell ref="AE99:AE101"/>
    <mergeCell ref="AF99:AF101"/>
    <mergeCell ref="AG99:AG101"/>
    <mergeCell ref="A102:A104"/>
    <mergeCell ref="B102:B104"/>
    <mergeCell ref="C102:C104"/>
    <mergeCell ref="D102:D104"/>
    <mergeCell ref="E102:E104"/>
    <mergeCell ref="W99:W101"/>
    <mergeCell ref="X99:X101"/>
    <mergeCell ref="Y99:Y101"/>
    <mergeCell ref="Z99:Z101"/>
    <mergeCell ref="AA99:AA101"/>
    <mergeCell ref="AB99:AB101"/>
    <mergeCell ref="N99:N101"/>
    <mergeCell ref="O99:O101"/>
    <mergeCell ref="P99:P101"/>
    <mergeCell ref="T99:T101"/>
    <mergeCell ref="U99:U101"/>
    <mergeCell ref="V99:V101"/>
    <mergeCell ref="H99:H101"/>
    <mergeCell ref="I99:I101"/>
    <mergeCell ref="Y102:Y104"/>
    <mergeCell ref="Z102:Z104"/>
    <mergeCell ref="L102:L104"/>
    <mergeCell ref="M102:M104"/>
    <mergeCell ref="N102:N104"/>
    <mergeCell ref="O102:O104"/>
    <mergeCell ref="P102:P104"/>
    <mergeCell ref="T102:T104"/>
    <mergeCell ref="F102:F104"/>
    <mergeCell ref="G102:G104"/>
    <mergeCell ref="H102:H104"/>
    <mergeCell ref="I102:I104"/>
    <mergeCell ref="J102:J104"/>
    <mergeCell ref="K102:K104"/>
    <mergeCell ref="L105:L108"/>
    <mergeCell ref="M105:M108"/>
    <mergeCell ref="N105:N108"/>
    <mergeCell ref="O105:O108"/>
    <mergeCell ref="AG102:AG104"/>
    <mergeCell ref="A105:A108"/>
    <mergeCell ref="B105:B106"/>
    <mergeCell ref="C105:C108"/>
    <mergeCell ref="D105:D106"/>
    <mergeCell ref="E105:E108"/>
    <mergeCell ref="F105:F108"/>
    <mergeCell ref="G105:G108"/>
    <mergeCell ref="H105:H108"/>
    <mergeCell ref="I105:I108"/>
    <mergeCell ref="AA102:AA104"/>
    <mergeCell ref="AB102:AB104"/>
    <mergeCell ref="AC102:AC104"/>
    <mergeCell ref="AD102:AD104"/>
    <mergeCell ref="AE102:AE104"/>
    <mergeCell ref="AF102:AF104"/>
    <mergeCell ref="U102:U104"/>
    <mergeCell ref="V102:V104"/>
    <mergeCell ref="W102:W104"/>
    <mergeCell ref="X102:X104"/>
    <mergeCell ref="AE105:AE108"/>
    <mergeCell ref="AF105:AF108"/>
    <mergeCell ref="AG105:AG108"/>
    <mergeCell ref="B107:B108"/>
    <mergeCell ref="D107:D108"/>
    <mergeCell ref="A109:A111"/>
    <mergeCell ref="B109:B111"/>
    <mergeCell ref="C109:C111"/>
    <mergeCell ref="D109:D111"/>
    <mergeCell ref="E109:E111"/>
    <mergeCell ref="Y105:Y108"/>
    <mergeCell ref="Z105:Z108"/>
    <mergeCell ref="AA105:AA108"/>
    <mergeCell ref="AB105:AB108"/>
    <mergeCell ref="AC105:AC108"/>
    <mergeCell ref="AD105:AD108"/>
    <mergeCell ref="P105:P108"/>
    <mergeCell ref="T105:T108"/>
    <mergeCell ref="U105:U108"/>
    <mergeCell ref="V105:V108"/>
    <mergeCell ref="W105:W108"/>
    <mergeCell ref="X105:X108"/>
    <mergeCell ref="J105:J108"/>
    <mergeCell ref="K105:K108"/>
    <mergeCell ref="N109:N111"/>
    <mergeCell ref="O109:O111"/>
    <mergeCell ref="P109:P111"/>
    <mergeCell ref="T109:T111"/>
    <mergeCell ref="F109:F111"/>
    <mergeCell ref="G109:G111"/>
    <mergeCell ref="H109:H111"/>
    <mergeCell ref="I109:I111"/>
    <mergeCell ref="J109:J111"/>
    <mergeCell ref="K109:K111"/>
    <mergeCell ref="AG109:AG111"/>
    <mergeCell ref="A112:A114"/>
    <mergeCell ref="B112:B114"/>
    <mergeCell ref="C112:C114"/>
    <mergeCell ref="D112:D114"/>
    <mergeCell ref="E112:E114"/>
    <mergeCell ref="F112:F114"/>
    <mergeCell ref="G112:G114"/>
    <mergeCell ref="H112:H114"/>
    <mergeCell ref="I112:I114"/>
    <mergeCell ref="AA109:AA111"/>
    <mergeCell ref="AB109:AB111"/>
    <mergeCell ref="AC109:AC111"/>
    <mergeCell ref="AD109:AD111"/>
    <mergeCell ref="AE109:AE111"/>
    <mergeCell ref="AF109:AF111"/>
    <mergeCell ref="U109:U111"/>
    <mergeCell ref="V109:V111"/>
    <mergeCell ref="W109:W111"/>
    <mergeCell ref="X109:X111"/>
    <mergeCell ref="Y109:Y111"/>
    <mergeCell ref="Z109:Z111"/>
    <mergeCell ref="L109:L111"/>
    <mergeCell ref="M109:M111"/>
    <mergeCell ref="AF112:AF114"/>
    <mergeCell ref="AG112:AG114"/>
    <mergeCell ref="A115:C120"/>
    <mergeCell ref="D115:F120"/>
    <mergeCell ref="G115:N120"/>
    <mergeCell ref="O115:O117"/>
    <mergeCell ref="P115:P117"/>
    <mergeCell ref="AF115:AF116"/>
    <mergeCell ref="AG115:AG116"/>
    <mergeCell ref="Y112:Y114"/>
    <mergeCell ref="Z112:Z114"/>
    <mergeCell ref="AA112:AA114"/>
    <mergeCell ref="AB112:AB114"/>
    <mergeCell ref="AC112:AC114"/>
    <mergeCell ref="AD112:AD114"/>
    <mergeCell ref="P112:P114"/>
    <mergeCell ref="T112:T114"/>
    <mergeCell ref="U112:U114"/>
    <mergeCell ref="V112:V114"/>
    <mergeCell ref="W112:W114"/>
    <mergeCell ref="X112:X114"/>
    <mergeCell ref="J112:J114"/>
    <mergeCell ref="K112:K114"/>
    <mergeCell ref="L112:L114"/>
    <mergeCell ref="O118:P120"/>
    <mergeCell ref="A121:P123"/>
    <mergeCell ref="A124:P126"/>
    <mergeCell ref="A127:P129"/>
    <mergeCell ref="A130:B131"/>
    <mergeCell ref="C130:D131"/>
    <mergeCell ref="G130:H131"/>
    <mergeCell ref="I130:O131"/>
    <mergeCell ref="AE112:AE114"/>
    <mergeCell ref="M112:M114"/>
    <mergeCell ref="N112:N114"/>
    <mergeCell ref="O112:O114"/>
    <mergeCell ref="I138:J139"/>
    <mergeCell ref="K138:L139"/>
    <mergeCell ref="A132:B137"/>
    <mergeCell ref="C132:D137"/>
    <mergeCell ref="G132:H133"/>
    <mergeCell ref="I132:O133"/>
    <mergeCell ref="G134:H135"/>
    <mergeCell ref="I134:O135"/>
    <mergeCell ref="G136:H137"/>
    <mergeCell ref="I136:O137"/>
    <mergeCell ref="J140:J142"/>
    <mergeCell ref="K140:K142"/>
    <mergeCell ref="L140:L142"/>
    <mergeCell ref="M140:M142"/>
    <mergeCell ref="AB138:AC138"/>
    <mergeCell ref="AD138:AE138"/>
    <mergeCell ref="AF138:AG138"/>
    <mergeCell ref="A140:A142"/>
    <mergeCell ref="B140:B142"/>
    <mergeCell ref="C140:C142"/>
    <mergeCell ref="D140:D142"/>
    <mergeCell ref="E140:E142"/>
    <mergeCell ref="F140:F142"/>
    <mergeCell ref="G140:G142"/>
    <mergeCell ref="M138:N139"/>
    <mergeCell ref="O138:P139"/>
    <mergeCell ref="T138:U138"/>
    <mergeCell ref="V138:W138"/>
    <mergeCell ref="X138:Y138"/>
    <mergeCell ref="Z138:AA138"/>
    <mergeCell ref="A138:B139"/>
    <mergeCell ref="C138:D139"/>
    <mergeCell ref="E138:F139"/>
    <mergeCell ref="G138:H139"/>
    <mergeCell ref="AC140:AC142"/>
    <mergeCell ref="AD140:AD142"/>
    <mergeCell ref="AE140:AE142"/>
    <mergeCell ref="AF140:AF142"/>
    <mergeCell ref="AG140:AG142"/>
    <mergeCell ref="A143:A145"/>
    <mergeCell ref="B143:B145"/>
    <mergeCell ref="C143:C145"/>
    <mergeCell ref="D143:D145"/>
    <mergeCell ref="E143:E145"/>
    <mergeCell ref="W140:W142"/>
    <mergeCell ref="X140:X142"/>
    <mergeCell ref="Y140:Y142"/>
    <mergeCell ref="Z140:Z142"/>
    <mergeCell ref="AA140:AA142"/>
    <mergeCell ref="AB140:AB142"/>
    <mergeCell ref="N140:N142"/>
    <mergeCell ref="O140:O142"/>
    <mergeCell ref="P140:P142"/>
    <mergeCell ref="T140:T142"/>
    <mergeCell ref="U140:U142"/>
    <mergeCell ref="V140:V142"/>
    <mergeCell ref="H140:H142"/>
    <mergeCell ref="I140:I142"/>
    <mergeCell ref="N143:N145"/>
    <mergeCell ref="O143:O145"/>
    <mergeCell ref="P143:P145"/>
    <mergeCell ref="T143:T145"/>
    <mergeCell ref="F143:F145"/>
    <mergeCell ref="G143:G145"/>
    <mergeCell ref="H143:H145"/>
    <mergeCell ref="I143:I145"/>
    <mergeCell ref="J143:J145"/>
    <mergeCell ref="K143:K145"/>
    <mergeCell ref="AG143:AG145"/>
    <mergeCell ref="A146:A149"/>
    <mergeCell ref="B146:B147"/>
    <mergeCell ref="C146:C149"/>
    <mergeCell ref="D146:D147"/>
    <mergeCell ref="E146:E149"/>
    <mergeCell ref="F146:F149"/>
    <mergeCell ref="G146:G149"/>
    <mergeCell ref="H146:H149"/>
    <mergeCell ref="I146:I149"/>
    <mergeCell ref="AA143:AA145"/>
    <mergeCell ref="AB143:AB145"/>
    <mergeCell ref="AC143:AC145"/>
    <mergeCell ref="AD143:AD145"/>
    <mergeCell ref="AE143:AE145"/>
    <mergeCell ref="AF143:AF145"/>
    <mergeCell ref="U143:U145"/>
    <mergeCell ref="V143:V145"/>
    <mergeCell ref="W143:W145"/>
    <mergeCell ref="X143:X145"/>
    <mergeCell ref="Y143:Y145"/>
    <mergeCell ref="Z143:Z145"/>
    <mergeCell ref="L143:L145"/>
    <mergeCell ref="M143:M145"/>
    <mergeCell ref="B148:B149"/>
    <mergeCell ref="D148:D149"/>
    <mergeCell ref="A150:A152"/>
    <mergeCell ref="B150:B152"/>
    <mergeCell ref="C150:C152"/>
    <mergeCell ref="D150:D152"/>
    <mergeCell ref="E150:E152"/>
    <mergeCell ref="Y146:Y149"/>
    <mergeCell ref="Z146:Z149"/>
    <mergeCell ref="P146:P149"/>
    <mergeCell ref="T146:T149"/>
    <mergeCell ref="U146:U149"/>
    <mergeCell ref="V146:V149"/>
    <mergeCell ref="W146:W149"/>
    <mergeCell ref="X146:X149"/>
    <mergeCell ref="J146:J149"/>
    <mergeCell ref="K146:K149"/>
    <mergeCell ref="L146:L149"/>
    <mergeCell ref="M146:M149"/>
    <mergeCell ref="N146:N149"/>
    <mergeCell ref="O146:O149"/>
    <mergeCell ref="F150:F152"/>
    <mergeCell ref="G150:G152"/>
    <mergeCell ref="H150:H152"/>
    <mergeCell ref="I150:I152"/>
    <mergeCell ref="J150:J152"/>
    <mergeCell ref="K150:K152"/>
    <mergeCell ref="AE146:AE149"/>
    <mergeCell ref="AF146:AF149"/>
    <mergeCell ref="AG146:AG149"/>
    <mergeCell ref="AA146:AA149"/>
    <mergeCell ref="AB146:AB149"/>
    <mergeCell ref="AC146:AC149"/>
    <mergeCell ref="AD146:AD149"/>
    <mergeCell ref="W150:W152"/>
    <mergeCell ref="X150:X152"/>
    <mergeCell ref="Y150:Y152"/>
    <mergeCell ref="Z150:Z152"/>
    <mergeCell ref="L150:L152"/>
    <mergeCell ref="M150:M152"/>
    <mergeCell ref="N150:N152"/>
    <mergeCell ref="O150:O152"/>
    <mergeCell ref="P150:P152"/>
    <mergeCell ref="T150:T152"/>
    <mergeCell ref="J153:J155"/>
    <mergeCell ref="K153:K155"/>
    <mergeCell ref="L153:L155"/>
    <mergeCell ref="M153:M155"/>
    <mergeCell ref="N153:N155"/>
    <mergeCell ref="O153:O155"/>
    <mergeCell ref="AG150:AG152"/>
    <mergeCell ref="A153:A155"/>
    <mergeCell ref="B153:B155"/>
    <mergeCell ref="C153:C155"/>
    <mergeCell ref="D153:D155"/>
    <mergeCell ref="E153:E155"/>
    <mergeCell ref="F153:F155"/>
    <mergeCell ref="G153:G155"/>
    <mergeCell ref="H153:H155"/>
    <mergeCell ref="I153:I155"/>
    <mergeCell ref="AA150:AA152"/>
    <mergeCell ref="AB150:AB152"/>
    <mergeCell ref="AC150:AC152"/>
    <mergeCell ref="AD150:AD152"/>
    <mergeCell ref="AE150:AE152"/>
    <mergeCell ref="AF150:AF152"/>
    <mergeCell ref="U150:U152"/>
    <mergeCell ref="V150:V152"/>
    <mergeCell ref="O159:P161"/>
    <mergeCell ref="A162:P164"/>
    <mergeCell ref="AE153:AE155"/>
    <mergeCell ref="AF153:AF155"/>
    <mergeCell ref="AG153:AG155"/>
    <mergeCell ref="A156:C161"/>
    <mergeCell ref="D156:F161"/>
    <mergeCell ref="G156:N161"/>
    <mergeCell ref="O156:O158"/>
    <mergeCell ref="P156:P158"/>
    <mergeCell ref="AF156:AF157"/>
    <mergeCell ref="AG156:AG157"/>
    <mergeCell ref="Y153:Y155"/>
    <mergeCell ref="Z153:Z155"/>
    <mergeCell ref="AA153:AA155"/>
    <mergeCell ref="AB153:AB155"/>
    <mergeCell ref="AC153:AC155"/>
    <mergeCell ref="AD153:AD155"/>
    <mergeCell ref="P153:P155"/>
    <mergeCell ref="T153:T155"/>
    <mergeCell ref="U153:U155"/>
    <mergeCell ref="V153:V155"/>
    <mergeCell ref="W153:W155"/>
    <mergeCell ref="X153:X155"/>
  </mergeCells>
  <printOptions horizontalCentered="1" verticalCentered="1"/>
  <pageMargins left="0" right="0" top="0" bottom="0" header="0.51181102362204722" footer="0.51181102362204722"/>
  <pageSetup orientation="landscape" r:id="rId1"/>
  <headerFooter alignWithMargins="0"/>
  <rowBreaks count="3" manualBreakCount="3">
    <brk id="41" max="16383" man="1"/>
    <brk id="82" max="15" man="1"/>
    <brk id="123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207"/>
  <sheetViews>
    <sheetView showWhiteSpace="0" zoomScaleNormal="100" workbookViewId="0">
      <selection sqref="A1:P3"/>
    </sheetView>
  </sheetViews>
  <sheetFormatPr defaultColWidth="8.7109375" defaultRowHeight="12.75" x14ac:dyDescent="0.2"/>
  <cols>
    <col min="1" max="1" width="4.7109375" style="14" customWidth="1"/>
    <col min="2" max="2" width="30.7109375" style="14" customWidth="1"/>
    <col min="3" max="3" width="4.7109375" style="14" customWidth="1"/>
    <col min="4" max="4" width="30.7109375" style="14" customWidth="1"/>
    <col min="5" max="16" width="4.7109375" style="14" customWidth="1"/>
    <col min="17" max="17" width="5.7109375" style="13" customWidth="1"/>
    <col min="18" max="18" width="9.28515625" style="14" customWidth="1"/>
    <col min="19" max="19" width="25.7109375" style="14" customWidth="1"/>
    <col min="20" max="33" width="3.7109375" style="14" customWidth="1"/>
    <col min="34" max="16384" width="8.7109375" style="14"/>
  </cols>
  <sheetData>
    <row r="1" spans="1:33" ht="12.75" customHeight="1" x14ac:dyDescent="0.2">
      <c r="A1" s="220" t="str">
        <f>Results!A1</f>
        <v>ISLE OF MAN TABLE TENNIS ASSOCIATION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2"/>
    </row>
    <row r="2" spans="1:33" ht="12.75" customHeight="1" x14ac:dyDescent="0.2">
      <c r="A2" s="223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5"/>
    </row>
    <row r="3" spans="1:33" ht="12.75" customHeight="1" x14ac:dyDescent="0.2">
      <c r="A3" s="223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5"/>
    </row>
    <row r="4" spans="1:33" ht="12.75" customHeight="1" x14ac:dyDescent="0.2">
      <c r="A4" s="226" t="str">
        <f>Results!A4</f>
        <v>HOME COUNTRIES INTERNATIONAL CHAMPIONSHIP - MEN TEAM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8"/>
    </row>
    <row r="5" spans="1:33" ht="12.75" customHeight="1" x14ac:dyDescent="0.2">
      <c r="A5" s="226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8"/>
    </row>
    <row r="6" spans="1:33" ht="12.75" customHeight="1" x14ac:dyDescent="0.2">
      <c r="A6" s="229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1"/>
    </row>
    <row r="7" spans="1:33" ht="12.75" customHeight="1" x14ac:dyDescent="0.2">
      <c r="A7" s="232" t="s">
        <v>27</v>
      </c>
      <c r="B7" s="233"/>
      <c r="C7" s="232" t="s">
        <v>28</v>
      </c>
      <c r="D7" s="236"/>
      <c r="E7" s="15"/>
      <c r="F7" s="15"/>
      <c r="G7" s="239" t="s">
        <v>24</v>
      </c>
      <c r="H7" s="239"/>
      <c r="I7" s="241" t="str">
        <f>Schedule!D31</f>
        <v>Saturday 9th November 2019</v>
      </c>
      <c r="J7" s="242"/>
      <c r="K7" s="242"/>
      <c r="L7" s="242"/>
      <c r="M7" s="242"/>
      <c r="N7" s="242"/>
      <c r="O7" s="242"/>
      <c r="P7" s="16"/>
    </row>
    <row r="8" spans="1:33" ht="12.75" customHeight="1" x14ac:dyDescent="0.2">
      <c r="A8" s="234"/>
      <c r="B8" s="235"/>
      <c r="C8" s="237"/>
      <c r="D8" s="238"/>
      <c r="E8" s="17"/>
      <c r="F8" s="17"/>
      <c r="G8" s="240"/>
      <c r="H8" s="240"/>
      <c r="I8" s="243"/>
      <c r="J8" s="243"/>
      <c r="K8" s="243"/>
      <c r="L8" s="243"/>
      <c r="M8" s="243"/>
      <c r="N8" s="243"/>
      <c r="O8" s="243"/>
      <c r="P8" s="18"/>
    </row>
    <row r="9" spans="1:33" ht="12.75" customHeight="1" x14ac:dyDescent="0.2">
      <c r="A9" s="244" t="str">
        <f>Schedule!D33</f>
        <v>SCOTLAND</v>
      </c>
      <c r="B9" s="245"/>
      <c r="C9" s="244" t="str">
        <f>Schedule!F33</f>
        <v>ENGLAND</v>
      </c>
      <c r="D9" s="250"/>
      <c r="E9" s="17"/>
      <c r="F9" s="17"/>
      <c r="G9" s="240" t="s">
        <v>25</v>
      </c>
      <c r="H9" s="240"/>
      <c r="I9" s="243">
        <f>Schedule!A33</f>
        <v>1</v>
      </c>
      <c r="J9" s="243"/>
      <c r="K9" s="243"/>
      <c r="L9" s="243"/>
      <c r="M9" s="243"/>
      <c r="N9" s="243"/>
      <c r="O9" s="243"/>
      <c r="P9" s="18"/>
    </row>
    <row r="10" spans="1:33" ht="12.75" customHeight="1" x14ac:dyDescent="0.2">
      <c r="A10" s="246"/>
      <c r="B10" s="247"/>
      <c r="C10" s="251"/>
      <c r="D10" s="252"/>
      <c r="E10" s="17"/>
      <c r="F10" s="17"/>
      <c r="G10" s="240"/>
      <c r="H10" s="240"/>
      <c r="I10" s="243"/>
      <c r="J10" s="243"/>
      <c r="K10" s="243"/>
      <c r="L10" s="243"/>
      <c r="M10" s="243"/>
      <c r="N10" s="243"/>
      <c r="O10" s="243"/>
      <c r="P10" s="18"/>
    </row>
    <row r="11" spans="1:33" ht="12.75" customHeight="1" x14ac:dyDescent="0.2">
      <c r="A11" s="246"/>
      <c r="B11" s="247"/>
      <c r="C11" s="251"/>
      <c r="D11" s="252"/>
      <c r="E11" s="17"/>
      <c r="F11" s="17"/>
      <c r="G11" s="240" t="s">
        <v>26</v>
      </c>
      <c r="H11" s="240"/>
      <c r="I11" s="255">
        <f>Schedule!G33</f>
        <v>0.47916666666666669</v>
      </c>
      <c r="J11" s="255"/>
      <c r="K11" s="255"/>
      <c r="L11" s="255"/>
      <c r="M11" s="255"/>
      <c r="N11" s="255"/>
      <c r="O11" s="255"/>
      <c r="P11" s="18"/>
    </row>
    <row r="12" spans="1:33" ht="12.75" customHeight="1" x14ac:dyDescent="0.2">
      <c r="A12" s="246"/>
      <c r="B12" s="247"/>
      <c r="C12" s="251"/>
      <c r="D12" s="252"/>
      <c r="E12" s="17"/>
      <c r="F12" s="17"/>
      <c r="G12" s="240"/>
      <c r="H12" s="240"/>
      <c r="I12" s="255"/>
      <c r="J12" s="255"/>
      <c r="K12" s="255"/>
      <c r="L12" s="255"/>
      <c r="M12" s="255"/>
      <c r="N12" s="255"/>
      <c r="O12" s="255"/>
      <c r="P12" s="18"/>
    </row>
    <row r="13" spans="1:33" ht="12.75" customHeight="1" x14ac:dyDescent="0.2">
      <c r="A13" s="246"/>
      <c r="B13" s="247"/>
      <c r="C13" s="251"/>
      <c r="D13" s="252"/>
      <c r="E13" s="17"/>
      <c r="F13" s="17"/>
      <c r="G13" s="256" t="s">
        <v>30</v>
      </c>
      <c r="H13" s="256"/>
      <c r="I13" s="243" t="str">
        <f>Schedule!A31</f>
        <v>Session 5</v>
      </c>
      <c r="J13" s="243"/>
      <c r="K13" s="243"/>
      <c r="L13" s="243"/>
      <c r="M13" s="243"/>
      <c r="N13" s="243"/>
      <c r="O13" s="243"/>
      <c r="P13" s="18"/>
    </row>
    <row r="14" spans="1:33" ht="12.75" customHeight="1" x14ac:dyDescent="0.2">
      <c r="A14" s="248"/>
      <c r="B14" s="249"/>
      <c r="C14" s="253"/>
      <c r="D14" s="254"/>
      <c r="E14" s="17"/>
      <c r="F14" s="17"/>
      <c r="G14" s="257"/>
      <c r="H14" s="257"/>
      <c r="I14" s="257"/>
      <c r="J14" s="257"/>
      <c r="K14" s="257"/>
      <c r="L14" s="257"/>
      <c r="M14" s="257"/>
      <c r="N14" s="257"/>
      <c r="O14" s="257"/>
      <c r="P14" s="18"/>
    </row>
    <row r="15" spans="1:33" ht="12.75" customHeight="1" x14ac:dyDescent="0.2">
      <c r="A15" s="215" t="s">
        <v>14</v>
      </c>
      <c r="B15" s="216"/>
      <c r="C15" s="215" t="s">
        <v>13</v>
      </c>
      <c r="D15" s="216"/>
      <c r="E15" s="219" t="s">
        <v>0</v>
      </c>
      <c r="F15" s="216"/>
      <c r="G15" s="219" t="s">
        <v>1</v>
      </c>
      <c r="H15" s="216"/>
      <c r="I15" s="219" t="s">
        <v>2</v>
      </c>
      <c r="J15" s="216"/>
      <c r="K15" s="219" t="s">
        <v>3</v>
      </c>
      <c r="L15" s="216"/>
      <c r="M15" s="219" t="s">
        <v>4</v>
      </c>
      <c r="N15" s="216"/>
      <c r="O15" s="219" t="s">
        <v>5</v>
      </c>
      <c r="P15" s="216"/>
      <c r="S15" s="19"/>
      <c r="T15" s="172">
        <v>1</v>
      </c>
      <c r="U15" s="172"/>
      <c r="V15" s="172">
        <v>2</v>
      </c>
      <c r="W15" s="172"/>
      <c r="X15" s="172">
        <v>3</v>
      </c>
      <c r="Y15" s="172"/>
      <c r="Z15" s="172">
        <v>4</v>
      </c>
      <c r="AA15" s="172"/>
      <c r="AB15" s="172">
        <v>5</v>
      </c>
      <c r="AC15" s="172"/>
      <c r="AD15" s="212" t="s">
        <v>53</v>
      </c>
      <c r="AE15" s="172"/>
      <c r="AF15" s="213" t="s">
        <v>52</v>
      </c>
      <c r="AG15" s="214"/>
    </row>
    <row r="16" spans="1:33" ht="12.75" customHeight="1" x14ac:dyDescent="0.2">
      <c r="A16" s="217"/>
      <c r="B16" s="218"/>
      <c r="C16" s="217"/>
      <c r="D16" s="218"/>
      <c r="E16" s="217"/>
      <c r="F16" s="218"/>
      <c r="G16" s="217"/>
      <c r="H16" s="218"/>
      <c r="I16" s="217"/>
      <c r="J16" s="218"/>
      <c r="K16" s="217"/>
      <c r="L16" s="218"/>
      <c r="M16" s="217"/>
      <c r="N16" s="218"/>
      <c r="O16" s="217"/>
      <c r="P16" s="218"/>
      <c r="S16" s="19"/>
      <c r="T16" s="48" t="s">
        <v>20</v>
      </c>
      <c r="U16" s="48" t="s">
        <v>7</v>
      </c>
      <c r="V16" s="48" t="s">
        <v>20</v>
      </c>
      <c r="W16" s="48" t="s">
        <v>7</v>
      </c>
      <c r="X16" s="48" t="s">
        <v>20</v>
      </c>
      <c r="Y16" s="48" t="s">
        <v>7</v>
      </c>
      <c r="Z16" s="48" t="s">
        <v>20</v>
      </c>
      <c r="AA16" s="48" t="s">
        <v>7</v>
      </c>
      <c r="AB16" s="48" t="s">
        <v>20</v>
      </c>
      <c r="AC16" s="48" t="s">
        <v>7</v>
      </c>
      <c r="AD16" s="48" t="s">
        <v>20</v>
      </c>
      <c r="AE16" s="48" t="s">
        <v>7</v>
      </c>
      <c r="AF16" s="48" t="s">
        <v>20</v>
      </c>
      <c r="AG16" s="48" t="s">
        <v>7</v>
      </c>
    </row>
    <row r="17" spans="1:33" ht="12.75" customHeight="1" x14ac:dyDescent="0.2">
      <c r="A17" s="195" t="s">
        <v>7</v>
      </c>
      <c r="B17" s="198" t="str">
        <f>S17</f>
        <v>Colin Dalgleish (141)</v>
      </c>
      <c r="C17" s="195" t="s">
        <v>9</v>
      </c>
      <c r="D17" s="198" t="str">
        <f>S20</f>
        <v>Erthan Walsh (114)</v>
      </c>
      <c r="E17" s="201"/>
      <c r="F17" s="204"/>
      <c r="G17" s="201"/>
      <c r="H17" s="204"/>
      <c r="I17" s="201"/>
      <c r="J17" s="204"/>
      <c r="K17" s="201"/>
      <c r="L17" s="204"/>
      <c r="M17" s="201"/>
      <c r="N17" s="204"/>
      <c r="O17" s="183">
        <f>AD17</f>
        <v>0</v>
      </c>
      <c r="P17" s="186">
        <f>AE17</f>
        <v>0</v>
      </c>
      <c r="Q17" s="21" t="s">
        <v>7</v>
      </c>
      <c r="R17" s="22" t="str">
        <f>VLOOKUP(A9,teamdata,2)</f>
        <v>SCOSM1</v>
      </c>
      <c r="S17" s="19" t="str">
        <f>VLOOKUP(R17,players,4)</f>
        <v>Colin Dalgleish (141)</v>
      </c>
      <c r="T17" s="172">
        <f>IF(E17&gt;F17,1,0)</f>
        <v>0</v>
      </c>
      <c r="U17" s="172">
        <f>IF(F17&gt;E17,1,0)</f>
        <v>0</v>
      </c>
      <c r="V17" s="172">
        <f>IF(G17&gt;H17,1,0)</f>
        <v>0</v>
      </c>
      <c r="W17" s="172">
        <f>IF(H17&gt;G17,1,0)</f>
        <v>0</v>
      </c>
      <c r="X17" s="172">
        <f>IF(I17&gt;J17,1,0)</f>
        <v>0</v>
      </c>
      <c r="Y17" s="172">
        <f>IF(J17&gt;I17,1,0)</f>
        <v>0</v>
      </c>
      <c r="Z17" s="172">
        <f>IF(K17&gt;L17,1,0)</f>
        <v>0</v>
      </c>
      <c r="AA17" s="172">
        <f>IF(L17&gt;K17,1,0)</f>
        <v>0</v>
      </c>
      <c r="AB17" s="172">
        <f>IF(M17&gt;N17,1,0)</f>
        <v>0</v>
      </c>
      <c r="AC17" s="172">
        <f>IF(N17&gt;M17,1,0)</f>
        <v>0</v>
      </c>
      <c r="AD17" s="172">
        <f>T17+V17+X17+Z17+AB17</f>
        <v>0</v>
      </c>
      <c r="AE17" s="172">
        <f>U17+W17+Y17+AA17+AC17</f>
        <v>0</v>
      </c>
      <c r="AF17" s="172">
        <f>IF(AD17&gt;AE17,1,0)</f>
        <v>0</v>
      </c>
      <c r="AG17" s="172">
        <f>IF(AE17&gt;AD17,1,0)</f>
        <v>0</v>
      </c>
    </row>
    <row r="18" spans="1:33" ht="12.75" customHeight="1" x14ac:dyDescent="0.2">
      <c r="A18" s="196"/>
      <c r="B18" s="199"/>
      <c r="C18" s="196"/>
      <c r="D18" s="199"/>
      <c r="E18" s="202"/>
      <c r="F18" s="205"/>
      <c r="G18" s="202"/>
      <c r="H18" s="205"/>
      <c r="I18" s="202"/>
      <c r="J18" s="205"/>
      <c r="K18" s="202"/>
      <c r="L18" s="205"/>
      <c r="M18" s="202"/>
      <c r="N18" s="205"/>
      <c r="O18" s="184"/>
      <c r="P18" s="187"/>
      <c r="Q18" s="21" t="s">
        <v>8</v>
      </c>
      <c r="R18" s="22" t="str">
        <f>VLOOKUP(A9,teamdata,3)</f>
        <v>SCOSM2</v>
      </c>
      <c r="S18" s="19" t="str">
        <f>VLOOKUP(R18,players,4)</f>
        <v>Calum Morrison (143)</v>
      </c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</row>
    <row r="19" spans="1:33" ht="12.75" customHeight="1" x14ac:dyDescent="0.2">
      <c r="A19" s="197"/>
      <c r="B19" s="200"/>
      <c r="C19" s="197"/>
      <c r="D19" s="200"/>
      <c r="E19" s="203"/>
      <c r="F19" s="206"/>
      <c r="G19" s="203"/>
      <c r="H19" s="206"/>
      <c r="I19" s="203"/>
      <c r="J19" s="206"/>
      <c r="K19" s="203"/>
      <c r="L19" s="206"/>
      <c r="M19" s="203"/>
      <c r="N19" s="206"/>
      <c r="O19" s="185"/>
      <c r="P19" s="188"/>
      <c r="Q19" s="23"/>
      <c r="R19" s="22"/>
      <c r="S19" s="19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</row>
    <row r="20" spans="1:33" ht="12.75" customHeight="1" x14ac:dyDescent="0.2">
      <c r="A20" s="195" t="s">
        <v>8</v>
      </c>
      <c r="B20" s="198" t="str">
        <f>S18</f>
        <v>Calum Morrison (143)</v>
      </c>
      <c r="C20" s="195" t="s">
        <v>6</v>
      </c>
      <c r="D20" s="198" t="str">
        <f>S21</f>
        <v>Shayan Siraj (113)</v>
      </c>
      <c r="E20" s="201"/>
      <c r="F20" s="204"/>
      <c r="G20" s="201"/>
      <c r="H20" s="204"/>
      <c r="I20" s="201"/>
      <c r="J20" s="204"/>
      <c r="K20" s="201"/>
      <c r="L20" s="204"/>
      <c r="M20" s="201"/>
      <c r="N20" s="204"/>
      <c r="O20" s="183">
        <f>AD20</f>
        <v>0</v>
      </c>
      <c r="P20" s="186">
        <f>AE20</f>
        <v>0</v>
      </c>
      <c r="Q20" s="24" t="s">
        <v>9</v>
      </c>
      <c r="R20" s="22" t="str">
        <f>VLOOKUP(C9,teamdata,3)</f>
        <v>ENGSM2</v>
      </c>
      <c r="S20" s="19" t="str">
        <f>VLOOKUP(R20,players,4)</f>
        <v>Erthan Walsh (114)</v>
      </c>
      <c r="T20" s="172">
        <f>IF(E20&gt;F20,1,0)</f>
        <v>0</v>
      </c>
      <c r="U20" s="172">
        <f>IF(F20&gt;E20,1,0)</f>
        <v>0</v>
      </c>
      <c r="V20" s="172">
        <f>IF(G20&gt;H20,1,0)</f>
        <v>0</v>
      </c>
      <c r="W20" s="172">
        <f>IF(H20&gt;G20,1,0)</f>
        <v>0</v>
      </c>
      <c r="X20" s="172">
        <f>IF(I20&gt;J20,1,0)</f>
        <v>0</v>
      </c>
      <c r="Y20" s="172">
        <f>IF(J20&gt;I20,1,0)</f>
        <v>0</v>
      </c>
      <c r="Z20" s="172">
        <f>IF(K20&gt;L20,1,0)</f>
        <v>0</v>
      </c>
      <c r="AA20" s="172">
        <f>IF(L20&gt;K20,1,0)</f>
        <v>0</v>
      </c>
      <c r="AB20" s="172">
        <f>IF(M20&gt;N20,1,0)</f>
        <v>0</v>
      </c>
      <c r="AC20" s="172">
        <f>IF(N20&gt;M20,1,0)</f>
        <v>0</v>
      </c>
      <c r="AD20" s="172">
        <f>T20+V20+X20+Z20+AB20</f>
        <v>0</v>
      </c>
      <c r="AE20" s="172">
        <f>U20+W20+Y20+AA20+AC20</f>
        <v>0</v>
      </c>
      <c r="AF20" s="172">
        <f>IF(AD20&gt;AE20,1,0)</f>
        <v>0</v>
      </c>
      <c r="AG20" s="172">
        <f>IF(AE20&gt;AD20,1,0)</f>
        <v>0</v>
      </c>
    </row>
    <row r="21" spans="1:33" ht="12.75" customHeight="1" x14ac:dyDescent="0.2">
      <c r="A21" s="196"/>
      <c r="B21" s="199"/>
      <c r="C21" s="196"/>
      <c r="D21" s="199"/>
      <c r="E21" s="202"/>
      <c r="F21" s="205"/>
      <c r="G21" s="202"/>
      <c r="H21" s="205"/>
      <c r="I21" s="202"/>
      <c r="J21" s="205"/>
      <c r="K21" s="202"/>
      <c r="L21" s="205"/>
      <c r="M21" s="202"/>
      <c r="N21" s="205"/>
      <c r="O21" s="184"/>
      <c r="P21" s="187"/>
      <c r="Q21" s="21" t="s">
        <v>6</v>
      </c>
      <c r="R21" s="22" t="str">
        <f>VLOOKUP(C9,teamdata,2)</f>
        <v>ENGSM1</v>
      </c>
      <c r="S21" s="19" t="str">
        <f>VLOOKUP(R21,players,4)</f>
        <v>Shayan Siraj (113)</v>
      </c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</row>
    <row r="22" spans="1:33" ht="12.75" customHeight="1" x14ac:dyDescent="0.2">
      <c r="A22" s="197"/>
      <c r="B22" s="200"/>
      <c r="C22" s="197"/>
      <c r="D22" s="200"/>
      <c r="E22" s="203"/>
      <c r="F22" s="206"/>
      <c r="G22" s="203"/>
      <c r="H22" s="206"/>
      <c r="I22" s="203"/>
      <c r="J22" s="206"/>
      <c r="K22" s="203"/>
      <c r="L22" s="206"/>
      <c r="M22" s="203"/>
      <c r="N22" s="206"/>
      <c r="O22" s="185"/>
      <c r="P22" s="188"/>
      <c r="S22" s="19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</row>
    <row r="23" spans="1:33" ht="12.75" customHeight="1" x14ac:dyDescent="0.2">
      <c r="A23" s="207" t="s">
        <v>10</v>
      </c>
      <c r="B23" s="198" t="str">
        <f>S23</f>
        <v>Colin Dalgleish (141)</v>
      </c>
      <c r="C23" s="211" t="s">
        <v>10</v>
      </c>
      <c r="D23" s="198" t="str">
        <f>S25</f>
        <v>Shayan Siraj (113)</v>
      </c>
      <c r="E23" s="201"/>
      <c r="F23" s="204"/>
      <c r="G23" s="201"/>
      <c r="H23" s="204"/>
      <c r="I23" s="201"/>
      <c r="J23" s="204"/>
      <c r="K23" s="201"/>
      <c r="L23" s="204"/>
      <c r="M23" s="201"/>
      <c r="N23" s="204"/>
      <c r="O23" s="183">
        <f>AD23</f>
        <v>0</v>
      </c>
      <c r="P23" s="186">
        <f>AE23</f>
        <v>0</v>
      </c>
      <c r="Q23" s="21" t="s">
        <v>7</v>
      </c>
      <c r="R23" s="22" t="str">
        <f>R17</f>
        <v>SCOSM1</v>
      </c>
      <c r="S23" s="19" t="str">
        <f>VLOOKUP(R23,players,4)</f>
        <v>Colin Dalgleish (141)</v>
      </c>
      <c r="T23" s="172">
        <f>IF(E23&gt;F23,1,0)</f>
        <v>0</v>
      </c>
      <c r="U23" s="172">
        <f>IF(F23&gt;E23,1,0)</f>
        <v>0</v>
      </c>
      <c r="V23" s="172">
        <f>IF(G23&gt;H23,1,0)</f>
        <v>0</v>
      </c>
      <c r="W23" s="172">
        <f>IF(H23&gt;G23,1,0)</f>
        <v>0</v>
      </c>
      <c r="X23" s="172">
        <f>IF(I23&gt;J23,1,0)</f>
        <v>0</v>
      </c>
      <c r="Y23" s="172">
        <f>IF(J23&gt;I23,1,0)</f>
        <v>0</v>
      </c>
      <c r="Z23" s="172">
        <f>IF(K23&gt;L23,1,0)</f>
        <v>0</v>
      </c>
      <c r="AA23" s="172">
        <f>IF(L23&gt;K23,1,0)</f>
        <v>0</v>
      </c>
      <c r="AB23" s="172">
        <f>IF(M23&gt;N23,1,0)</f>
        <v>0</v>
      </c>
      <c r="AC23" s="172">
        <f>IF(N23&gt;M23,1,0)</f>
        <v>0</v>
      </c>
      <c r="AD23" s="172">
        <f>T23+V23+X23+Z23+AB23</f>
        <v>0</v>
      </c>
      <c r="AE23" s="172">
        <f>U23+W23+Y23+AA23+AC23</f>
        <v>0</v>
      </c>
      <c r="AF23" s="172">
        <f>IF(AD23&gt;AE23,1,0)</f>
        <v>0</v>
      </c>
      <c r="AG23" s="172">
        <f>IF(AE23&gt;AD23,1,0)</f>
        <v>0</v>
      </c>
    </row>
    <row r="24" spans="1:33" ht="12.75" customHeight="1" x14ac:dyDescent="0.2">
      <c r="A24" s="208"/>
      <c r="B24" s="199"/>
      <c r="C24" s="209"/>
      <c r="D24" s="199"/>
      <c r="E24" s="202"/>
      <c r="F24" s="205"/>
      <c r="G24" s="202"/>
      <c r="H24" s="205"/>
      <c r="I24" s="202"/>
      <c r="J24" s="205"/>
      <c r="K24" s="202"/>
      <c r="L24" s="205"/>
      <c r="M24" s="202"/>
      <c r="N24" s="205"/>
      <c r="O24" s="184"/>
      <c r="P24" s="187"/>
      <c r="Q24" s="21" t="s">
        <v>8</v>
      </c>
      <c r="R24" s="22" t="str">
        <f>R18</f>
        <v>SCOSM2</v>
      </c>
      <c r="S24" s="19" t="str">
        <f>VLOOKUP(R24,players,4)</f>
        <v>Calum Morrison (143)</v>
      </c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</row>
    <row r="25" spans="1:33" ht="12.75" customHeight="1" x14ac:dyDescent="0.2">
      <c r="A25" s="209"/>
      <c r="B25" s="199" t="str">
        <f>S24</f>
        <v>Calum Morrison (143)</v>
      </c>
      <c r="C25" s="209"/>
      <c r="D25" s="199" t="str">
        <f>S26</f>
        <v>Erthan Walsh (114)</v>
      </c>
      <c r="E25" s="202"/>
      <c r="F25" s="205"/>
      <c r="G25" s="202"/>
      <c r="H25" s="205"/>
      <c r="I25" s="202"/>
      <c r="J25" s="205"/>
      <c r="K25" s="202"/>
      <c r="L25" s="205"/>
      <c r="M25" s="202"/>
      <c r="N25" s="205"/>
      <c r="O25" s="184"/>
      <c r="P25" s="187"/>
      <c r="Q25" s="21" t="s">
        <v>9</v>
      </c>
      <c r="R25" s="22" t="str">
        <f>R21</f>
        <v>ENGSM1</v>
      </c>
      <c r="S25" s="19" t="str">
        <f>VLOOKUP(R25,players,4)</f>
        <v>Shayan Siraj (113)</v>
      </c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</row>
    <row r="26" spans="1:33" ht="12.75" customHeight="1" x14ac:dyDescent="0.2">
      <c r="A26" s="210"/>
      <c r="B26" s="200"/>
      <c r="C26" s="210"/>
      <c r="D26" s="200"/>
      <c r="E26" s="203"/>
      <c r="F26" s="206"/>
      <c r="G26" s="203"/>
      <c r="H26" s="206"/>
      <c r="I26" s="203"/>
      <c r="J26" s="206"/>
      <c r="K26" s="203"/>
      <c r="L26" s="206"/>
      <c r="M26" s="203"/>
      <c r="N26" s="206"/>
      <c r="O26" s="185"/>
      <c r="P26" s="188"/>
      <c r="Q26" s="21" t="s">
        <v>6</v>
      </c>
      <c r="R26" s="22" t="str">
        <f>R20</f>
        <v>ENGSM2</v>
      </c>
      <c r="S26" s="19" t="str">
        <f>VLOOKUP(R26,players,4)</f>
        <v>Erthan Walsh (114)</v>
      </c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</row>
    <row r="27" spans="1:33" ht="12.75" customHeight="1" x14ac:dyDescent="0.2">
      <c r="A27" s="195" t="s">
        <v>7</v>
      </c>
      <c r="B27" s="198" t="str">
        <f>B17</f>
        <v>Colin Dalgleish (141)</v>
      </c>
      <c r="C27" s="195" t="s">
        <v>6</v>
      </c>
      <c r="D27" s="198" t="str">
        <f>S21</f>
        <v>Shayan Siraj (113)</v>
      </c>
      <c r="E27" s="201"/>
      <c r="F27" s="204"/>
      <c r="G27" s="201"/>
      <c r="H27" s="204"/>
      <c r="I27" s="201"/>
      <c r="J27" s="204"/>
      <c r="K27" s="201"/>
      <c r="L27" s="204"/>
      <c r="M27" s="201"/>
      <c r="N27" s="204"/>
      <c r="O27" s="183">
        <f>AD27</f>
        <v>0</v>
      </c>
      <c r="P27" s="186">
        <f>AE27</f>
        <v>0</v>
      </c>
      <c r="Q27" s="258"/>
      <c r="R27" s="22"/>
      <c r="S27" s="19"/>
      <c r="T27" s="172">
        <f>IF(E27&gt;F27,1,0)</f>
        <v>0</v>
      </c>
      <c r="U27" s="172">
        <f>IF(F27&gt;E27,1,0)</f>
        <v>0</v>
      </c>
      <c r="V27" s="172">
        <f>IF(G27&gt;H27,1,0)</f>
        <v>0</v>
      </c>
      <c r="W27" s="172">
        <f>IF(H27&gt;G27,1,0)</f>
        <v>0</v>
      </c>
      <c r="X27" s="172">
        <f>IF(I27&gt;J27,1,0)</f>
        <v>0</v>
      </c>
      <c r="Y27" s="172">
        <f>IF(J27&gt;I27,1,0)</f>
        <v>0</v>
      </c>
      <c r="Z27" s="172">
        <f>IF(K27&gt;L27,1,0)</f>
        <v>0</v>
      </c>
      <c r="AA27" s="172">
        <f>IF(L27&gt;K27,1,0)</f>
        <v>0</v>
      </c>
      <c r="AB27" s="172">
        <f>IF(M27&gt;N27,1,0)</f>
        <v>0</v>
      </c>
      <c r="AC27" s="172">
        <f>IF(N27&gt;M27,1,0)</f>
        <v>0</v>
      </c>
      <c r="AD27" s="172">
        <f>T27+V27+X27+Z27+AB27</f>
        <v>0</v>
      </c>
      <c r="AE27" s="172">
        <f>U27+W27+Y27+AA27+AC27</f>
        <v>0</v>
      </c>
      <c r="AF27" s="172">
        <f>IF(AD27&gt;AE27,1,0)</f>
        <v>0</v>
      </c>
      <c r="AG27" s="172">
        <f>IF(AE27&gt;AD27,1,0)</f>
        <v>0</v>
      </c>
    </row>
    <row r="28" spans="1:33" ht="12.75" customHeight="1" x14ac:dyDescent="0.2">
      <c r="A28" s="196"/>
      <c r="B28" s="199"/>
      <c r="C28" s="196"/>
      <c r="D28" s="199"/>
      <c r="E28" s="202"/>
      <c r="F28" s="205"/>
      <c r="G28" s="202"/>
      <c r="H28" s="205"/>
      <c r="I28" s="202"/>
      <c r="J28" s="205"/>
      <c r="K28" s="202"/>
      <c r="L28" s="205"/>
      <c r="M28" s="202"/>
      <c r="N28" s="205"/>
      <c r="O28" s="184"/>
      <c r="P28" s="187"/>
      <c r="Q28" s="258"/>
      <c r="R28" s="22"/>
      <c r="S28" s="19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</row>
    <row r="29" spans="1:33" ht="12.75" customHeight="1" x14ac:dyDescent="0.2">
      <c r="A29" s="197"/>
      <c r="B29" s="200"/>
      <c r="C29" s="197"/>
      <c r="D29" s="200"/>
      <c r="E29" s="203"/>
      <c r="F29" s="206"/>
      <c r="G29" s="203"/>
      <c r="H29" s="206"/>
      <c r="I29" s="203"/>
      <c r="J29" s="206"/>
      <c r="K29" s="203"/>
      <c r="L29" s="206"/>
      <c r="M29" s="203"/>
      <c r="N29" s="206"/>
      <c r="O29" s="185"/>
      <c r="P29" s="188"/>
      <c r="S29" s="19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</row>
    <row r="30" spans="1:33" ht="12.75" customHeight="1" x14ac:dyDescent="0.2">
      <c r="A30" s="195" t="s">
        <v>8</v>
      </c>
      <c r="B30" s="198" t="str">
        <f>B20</f>
        <v>Calum Morrison (143)</v>
      </c>
      <c r="C30" s="195" t="s">
        <v>9</v>
      </c>
      <c r="D30" s="198" t="str">
        <f>S20</f>
        <v>Erthan Walsh (114)</v>
      </c>
      <c r="E30" s="201"/>
      <c r="F30" s="204"/>
      <c r="G30" s="201"/>
      <c r="H30" s="204"/>
      <c r="I30" s="201"/>
      <c r="J30" s="204"/>
      <c r="K30" s="201"/>
      <c r="L30" s="204"/>
      <c r="M30" s="201"/>
      <c r="N30" s="204"/>
      <c r="O30" s="183">
        <f>AD30</f>
        <v>0</v>
      </c>
      <c r="P30" s="186">
        <f>AE30</f>
        <v>0</v>
      </c>
      <c r="S30" s="19"/>
      <c r="T30" s="172">
        <f>IF(E30&gt;F30,1,0)</f>
        <v>0</v>
      </c>
      <c r="U30" s="172">
        <f>IF(F30&gt;E30,1,0)</f>
        <v>0</v>
      </c>
      <c r="V30" s="172">
        <f>IF(G30&gt;H30,1,0)</f>
        <v>0</v>
      </c>
      <c r="W30" s="172">
        <f>IF(H30&gt;G30,1,0)</f>
        <v>0</v>
      </c>
      <c r="X30" s="172">
        <f>IF(I30&gt;J30,1,0)</f>
        <v>0</v>
      </c>
      <c r="Y30" s="172">
        <f>IF(J30&gt;I30,1,0)</f>
        <v>0</v>
      </c>
      <c r="Z30" s="172">
        <f>IF(K30&gt;L30,1,0)</f>
        <v>0</v>
      </c>
      <c r="AA30" s="172">
        <f>IF(L30&gt;K30,1,0)</f>
        <v>0</v>
      </c>
      <c r="AB30" s="172">
        <f>IF(M30&gt;N30,1,0)</f>
        <v>0</v>
      </c>
      <c r="AC30" s="172">
        <f>IF(N30&gt;M30,1,0)</f>
        <v>0</v>
      </c>
      <c r="AD30" s="172">
        <f>T30+V30+X30+Z30+AB30</f>
        <v>0</v>
      </c>
      <c r="AE30" s="172">
        <f>U30+W30+Y30+AA30+AC30</f>
        <v>0</v>
      </c>
      <c r="AF30" s="172">
        <f>IF(AD30&gt;AE30,1,0)</f>
        <v>0</v>
      </c>
      <c r="AG30" s="172">
        <f>IF(AE30&gt;AD30,1,0)</f>
        <v>0</v>
      </c>
    </row>
    <row r="31" spans="1:33" ht="12.75" customHeight="1" x14ac:dyDescent="0.2">
      <c r="A31" s="196"/>
      <c r="B31" s="199"/>
      <c r="C31" s="196"/>
      <c r="D31" s="199"/>
      <c r="E31" s="202"/>
      <c r="F31" s="205"/>
      <c r="G31" s="202"/>
      <c r="H31" s="205"/>
      <c r="I31" s="202"/>
      <c r="J31" s="205"/>
      <c r="K31" s="202"/>
      <c r="L31" s="205"/>
      <c r="M31" s="202"/>
      <c r="N31" s="205"/>
      <c r="O31" s="184"/>
      <c r="P31" s="187"/>
      <c r="S31" s="19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</row>
    <row r="32" spans="1:33" ht="12.75" customHeight="1" x14ac:dyDescent="0.2">
      <c r="A32" s="197"/>
      <c r="B32" s="200"/>
      <c r="C32" s="197"/>
      <c r="D32" s="200"/>
      <c r="E32" s="203"/>
      <c r="F32" s="206"/>
      <c r="G32" s="203"/>
      <c r="H32" s="206"/>
      <c r="I32" s="203"/>
      <c r="J32" s="206"/>
      <c r="K32" s="203"/>
      <c r="L32" s="206"/>
      <c r="M32" s="203"/>
      <c r="N32" s="206"/>
      <c r="O32" s="185"/>
      <c r="P32" s="188"/>
      <c r="S32" s="19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</row>
    <row r="33" spans="1:33" ht="12.75" customHeight="1" x14ac:dyDescent="0.2">
      <c r="A33" s="173" t="s">
        <v>11</v>
      </c>
      <c r="B33" s="174"/>
      <c r="C33" s="175"/>
      <c r="D33" s="173" t="s">
        <v>12</v>
      </c>
      <c r="E33" s="174"/>
      <c r="F33" s="175"/>
      <c r="G33" s="182" t="s">
        <v>35</v>
      </c>
      <c r="H33" s="174"/>
      <c r="I33" s="174"/>
      <c r="J33" s="174"/>
      <c r="K33" s="174"/>
      <c r="L33" s="174"/>
      <c r="M33" s="174"/>
      <c r="N33" s="175"/>
      <c r="O33" s="183">
        <f>AF33</f>
        <v>0</v>
      </c>
      <c r="P33" s="186">
        <f>AG33</f>
        <v>0</v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172">
        <f>SUM(AF17:AF32)</f>
        <v>0</v>
      </c>
      <c r="AG33" s="172">
        <f>SUM(AG17:AG32)</f>
        <v>0</v>
      </c>
    </row>
    <row r="34" spans="1:33" ht="12.75" customHeight="1" x14ac:dyDescent="0.2">
      <c r="A34" s="176"/>
      <c r="B34" s="177"/>
      <c r="C34" s="178"/>
      <c r="D34" s="176"/>
      <c r="E34" s="177"/>
      <c r="F34" s="178"/>
      <c r="G34" s="176"/>
      <c r="H34" s="177"/>
      <c r="I34" s="177"/>
      <c r="J34" s="177"/>
      <c r="K34" s="177"/>
      <c r="L34" s="177"/>
      <c r="M34" s="177"/>
      <c r="N34" s="178"/>
      <c r="O34" s="184"/>
      <c r="P34" s="187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172"/>
      <c r="AG34" s="172"/>
    </row>
    <row r="35" spans="1:33" ht="12.75" customHeight="1" x14ac:dyDescent="0.2">
      <c r="A35" s="176"/>
      <c r="B35" s="177"/>
      <c r="C35" s="178"/>
      <c r="D35" s="176"/>
      <c r="E35" s="177"/>
      <c r="F35" s="178"/>
      <c r="G35" s="176"/>
      <c r="H35" s="177"/>
      <c r="I35" s="177"/>
      <c r="J35" s="177"/>
      <c r="K35" s="177"/>
      <c r="L35" s="177"/>
      <c r="M35" s="177"/>
      <c r="N35" s="178"/>
      <c r="O35" s="185"/>
      <c r="P35" s="188"/>
    </row>
    <row r="36" spans="1:33" ht="12.75" customHeight="1" x14ac:dyDescent="0.2">
      <c r="A36" s="176"/>
      <c r="B36" s="177"/>
      <c r="C36" s="178"/>
      <c r="D36" s="176"/>
      <c r="E36" s="177"/>
      <c r="F36" s="178"/>
      <c r="G36" s="176"/>
      <c r="H36" s="177"/>
      <c r="I36" s="177"/>
      <c r="J36" s="177"/>
      <c r="K36" s="177"/>
      <c r="L36" s="177"/>
      <c r="M36" s="177"/>
      <c r="N36" s="178"/>
      <c r="O36" s="189"/>
      <c r="P36" s="190"/>
    </row>
    <row r="37" spans="1:33" ht="12.75" customHeight="1" x14ac:dyDescent="0.2">
      <c r="A37" s="176"/>
      <c r="B37" s="177"/>
      <c r="C37" s="178"/>
      <c r="D37" s="176"/>
      <c r="E37" s="177"/>
      <c r="F37" s="178"/>
      <c r="G37" s="176"/>
      <c r="H37" s="177"/>
      <c r="I37" s="177"/>
      <c r="J37" s="177"/>
      <c r="K37" s="177"/>
      <c r="L37" s="177"/>
      <c r="M37" s="177"/>
      <c r="N37" s="178"/>
      <c r="O37" s="191"/>
      <c r="P37" s="192"/>
    </row>
    <row r="38" spans="1:33" ht="12.75" customHeight="1" x14ac:dyDescent="0.2">
      <c r="A38" s="179"/>
      <c r="B38" s="180"/>
      <c r="C38" s="181"/>
      <c r="D38" s="179"/>
      <c r="E38" s="180"/>
      <c r="F38" s="181"/>
      <c r="G38" s="179"/>
      <c r="H38" s="180"/>
      <c r="I38" s="180"/>
      <c r="J38" s="180"/>
      <c r="K38" s="180"/>
      <c r="L38" s="180"/>
      <c r="M38" s="180"/>
      <c r="N38" s="181"/>
      <c r="O38" s="193"/>
      <c r="P38" s="194"/>
    </row>
    <row r="39" spans="1:33" ht="12.75" customHeight="1" x14ac:dyDescent="0.2">
      <c r="A39" s="163" t="s">
        <v>29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5"/>
    </row>
    <row r="40" spans="1:33" ht="12.75" customHeight="1" x14ac:dyDescent="0.2">
      <c r="A40" s="166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8"/>
    </row>
    <row r="41" spans="1:33" ht="12.75" customHeight="1" x14ac:dyDescent="0.2">
      <c r="A41" s="169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1"/>
    </row>
    <row r="42" spans="1:33" ht="12.75" customHeight="1" x14ac:dyDescent="0.2">
      <c r="A42" s="220" t="str">
        <f>A1</f>
        <v>ISLE OF MAN TABLE TENNIS ASSOCIATION</v>
      </c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2"/>
    </row>
    <row r="43" spans="1:33" ht="12.75" customHeight="1" x14ac:dyDescent="0.2">
      <c r="A43" s="223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5"/>
    </row>
    <row r="44" spans="1:33" ht="12.75" customHeight="1" x14ac:dyDescent="0.2">
      <c r="A44" s="223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5"/>
    </row>
    <row r="45" spans="1:33" ht="12.75" customHeight="1" x14ac:dyDescent="0.2">
      <c r="A45" s="226" t="str">
        <f>A4</f>
        <v>HOME COUNTRIES INTERNATIONAL CHAMPIONSHIP - MEN TEAM</v>
      </c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8"/>
    </row>
    <row r="46" spans="1:33" ht="12.75" customHeight="1" x14ac:dyDescent="0.2">
      <c r="A46" s="226"/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8"/>
    </row>
    <row r="47" spans="1:33" ht="12.75" customHeight="1" x14ac:dyDescent="0.2">
      <c r="A47" s="229"/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1"/>
    </row>
    <row r="48" spans="1:33" ht="12.75" customHeight="1" x14ac:dyDescent="0.2">
      <c r="A48" s="232" t="s">
        <v>27</v>
      </c>
      <c r="B48" s="233"/>
      <c r="C48" s="232" t="s">
        <v>28</v>
      </c>
      <c r="D48" s="236"/>
      <c r="E48" s="15"/>
      <c r="F48" s="15"/>
      <c r="G48" s="239" t="s">
        <v>24</v>
      </c>
      <c r="H48" s="239"/>
      <c r="I48" s="242" t="str">
        <f>I7</f>
        <v>Saturday 9th November 2019</v>
      </c>
      <c r="J48" s="242"/>
      <c r="K48" s="242"/>
      <c r="L48" s="242"/>
      <c r="M48" s="242"/>
      <c r="N48" s="242"/>
      <c r="O48" s="242"/>
      <c r="P48" s="16"/>
    </row>
    <row r="49" spans="1:33" ht="12.75" customHeight="1" x14ac:dyDescent="0.2">
      <c r="A49" s="234"/>
      <c r="B49" s="235"/>
      <c r="C49" s="237"/>
      <c r="D49" s="238"/>
      <c r="E49" s="17"/>
      <c r="F49" s="17"/>
      <c r="G49" s="240"/>
      <c r="H49" s="240"/>
      <c r="I49" s="243"/>
      <c r="J49" s="243"/>
      <c r="K49" s="243"/>
      <c r="L49" s="243"/>
      <c r="M49" s="243"/>
      <c r="N49" s="243"/>
      <c r="O49" s="243"/>
      <c r="P49" s="18"/>
    </row>
    <row r="50" spans="1:33" ht="12.75" customHeight="1" x14ac:dyDescent="0.2">
      <c r="A50" s="244" t="str">
        <f>Schedule!D34</f>
        <v>IRELAND</v>
      </c>
      <c r="B50" s="245"/>
      <c r="C50" s="259" t="str">
        <f>Schedule!F34</f>
        <v>ISLE OF MAN</v>
      </c>
      <c r="D50" s="250"/>
      <c r="E50" s="17"/>
      <c r="F50" s="17"/>
      <c r="G50" s="240" t="s">
        <v>25</v>
      </c>
      <c r="H50" s="240"/>
      <c r="I50" s="243">
        <f>Schedule!A34</f>
        <v>3</v>
      </c>
      <c r="J50" s="243"/>
      <c r="K50" s="243"/>
      <c r="L50" s="243"/>
      <c r="M50" s="243"/>
      <c r="N50" s="243"/>
      <c r="O50" s="243"/>
      <c r="P50" s="18"/>
    </row>
    <row r="51" spans="1:33" ht="12.75" customHeight="1" x14ac:dyDescent="0.2">
      <c r="A51" s="246"/>
      <c r="B51" s="247"/>
      <c r="C51" s="251"/>
      <c r="D51" s="252"/>
      <c r="E51" s="17"/>
      <c r="F51" s="17"/>
      <c r="G51" s="240"/>
      <c r="H51" s="240"/>
      <c r="I51" s="243"/>
      <c r="J51" s="243"/>
      <c r="K51" s="243"/>
      <c r="L51" s="243"/>
      <c r="M51" s="243"/>
      <c r="N51" s="243"/>
      <c r="O51" s="243"/>
      <c r="P51" s="18"/>
    </row>
    <row r="52" spans="1:33" ht="12.75" customHeight="1" x14ac:dyDescent="0.2">
      <c r="A52" s="246"/>
      <c r="B52" s="247"/>
      <c r="C52" s="251"/>
      <c r="D52" s="252"/>
      <c r="E52" s="17"/>
      <c r="F52" s="17"/>
      <c r="G52" s="240" t="s">
        <v>26</v>
      </c>
      <c r="H52" s="240"/>
      <c r="I52" s="255">
        <f>I11</f>
        <v>0.47916666666666669</v>
      </c>
      <c r="J52" s="255"/>
      <c r="K52" s="255"/>
      <c r="L52" s="255"/>
      <c r="M52" s="255"/>
      <c r="N52" s="255"/>
      <c r="O52" s="255"/>
      <c r="P52" s="18"/>
    </row>
    <row r="53" spans="1:33" ht="12.75" customHeight="1" x14ac:dyDescent="0.2">
      <c r="A53" s="246"/>
      <c r="B53" s="247"/>
      <c r="C53" s="251"/>
      <c r="D53" s="252"/>
      <c r="E53" s="17"/>
      <c r="F53" s="17"/>
      <c r="G53" s="240"/>
      <c r="H53" s="240"/>
      <c r="I53" s="255"/>
      <c r="J53" s="255"/>
      <c r="K53" s="255"/>
      <c r="L53" s="255"/>
      <c r="M53" s="255"/>
      <c r="N53" s="255"/>
      <c r="O53" s="255"/>
      <c r="P53" s="18"/>
    </row>
    <row r="54" spans="1:33" ht="12.75" customHeight="1" x14ac:dyDescent="0.2">
      <c r="A54" s="246"/>
      <c r="B54" s="247"/>
      <c r="C54" s="251"/>
      <c r="D54" s="252"/>
      <c r="E54" s="17"/>
      <c r="F54" s="17"/>
      <c r="G54" s="256" t="s">
        <v>30</v>
      </c>
      <c r="H54" s="256"/>
      <c r="I54" s="243" t="str">
        <f>I13</f>
        <v>Session 5</v>
      </c>
      <c r="J54" s="243"/>
      <c r="K54" s="243"/>
      <c r="L54" s="243"/>
      <c r="M54" s="243"/>
      <c r="N54" s="243"/>
      <c r="O54" s="243"/>
      <c r="P54" s="18"/>
    </row>
    <row r="55" spans="1:33" ht="12.75" customHeight="1" x14ac:dyDescent="0.2">
      <c r="A55" s="248"/>
      <c r="B55" s="249"/>
      <c r="C55" s="253"/>
      <c r="D55" s="254"/>
      <c r="E55" s="17"/>
      <c r="F55" s="17"/>
      <c r="G55" s="257"/>
      <c r="H55" s="257"/>
      <c r="I55" s="257"/>
      <c r="J55" s="257"/>
      <c r="K55" s="257"/>
      <c r="L55" s="257"/>
      <c r="M55" s="257"/>
      <c r="N55" s="257"/>
      <c r="O55" s="257"/>
      <c r="P55" s="18"/>
    </row>
    <row r="56" spans="1:33" ht="12.75" customHeight="1" x14ac:dyDescent="0.2">
      <c r="A56" s="215" t="s">
        <v>14</v>
      </c>
      <c r="B56" s="216"/>
      <c r="C56" s="215" t="s">
        <v>13</v>
      </c>
      <c r="D56" s="216"/>
      <c r="E56" s="219" t="s">
        <v>0</v>
      </c>
      <c r="F56" s="216"/>
      <c r="G56" s="219" t="s">
        <v>1</v>
      </c>
      <c r="H56" s="216"/>
      <c r="I56" s="219" t="s">
        <v>2</v>
      </c>
      <c r="J56" s="216"/>
      <c r="K56" s="219" t="s">
        <v>3</v>
      </c>
      <c r="L56" s="216"/>
      <c r="M56" s="219" t="s">
        <v>4</v>
      </c>
      <c r="N56" s="216"/>
      <c r="O56" s="219" t="s">
        <v>5</v>
      </c>
      <c r="P56" s="216"/>
      <c r="T56" s="172">
        <v>1</v>
      </c>
      <c r="U56" s="172"/>
      <c r="V56" s="172">
        <v>2</v>
      </c>
      <c r="W56" s="172"/>
      <c r="X56" s="172">
        <v>3</v>
      </c>
      <c r="Y56" s="172"/>
      <c r="Z56" s="172">
        <v>4</v>
      </c>
      <c r="AA56" s="172"/>
      <c r="AB56" s="172">
        <v>5</v>
      </c>
      <c r="AC56" s="172"/>
      <c r="AD56" s="212" t="s">
        <v>53</v>
      </c>
      <c r="AE56" s="172"/>
      <c r="AF56" s="213" t="s">
        <v>52</v>
      </c>
      <c r="AG56" s="214"/>
    </row>
    <row r="57" spans="1:33" ht="12.75" customHeight="1" x14ac:dyDescent="0.2">
      <c r="A57" s="217"/>
      <c r="B57" s="218"/>
      <c r="C57" s="217"/>
      <c r="D57" s="218"/>
      <c r="E57" s="217"/>
      <c r="F57" s="218"/>
      <c r="G57" s="217"/>
      <c r="H57" s="218"/>
      <c r="I57" s="217"/>
      <c r="J57" s="218"/>
      <c r="K57" s="217"/>
      <c r="L57" s="218"/>
      <c r="M57" s="217"/>
      <c r="N57" s="218"/>
      <c r="O57" s="217"/>
      <c r="P57" s="218"/>
      <c r="T57" s="48" t="s">
        <v>20</v>
      </c>
      <c r="U57" s="48" t="s">
        <v>7</v>
      </c>
      <c r="V57" s="48" t="s">
        <v>20</v>
      </c>
      <c r="W57" s="48" t="s">
        <v>7</v>
      </c>
      <c r="X57" s="48" t="s">
        <v>20</v>
      </c>
      <c r="Y57" s="48" t="s">
        <v>7</v>
      </c>
      <c r="Z57" s="48" t="s">
        <v>20</v>
      </c>
      <c r="AA57" s="48" t="s">
        <v>7</v>
      </c>
      <c r="AB57" s="48" t="s">
        <v>20</v>
      </c>
      <c r="AC57" s="48" t="s">
        <v>7</v>
      </c>
      <c r="AD57" s="48" t="s">
        <v>20</v>
      </c>
      <c r="AE57" s="48" t="s">
        <v>7</v>
      </c>
      <c r="AF57" s="48" t="s">
        <v>20</v>
      </c>
      <c r="AG57" s="48" t="s">
        <v>7</v>
      </c>
    </row>
    <row r="58" spans="1:33" ht="12.75" customHeight="1" x14ac:dyDescent="0.2">
      <c r="A58" s="195" t="s">
        <v>7</v>
      </c>
      <c r="B58" s="198" t="str">
        <f>S58</f>
        <v>Thomas Earley (125)</v>
      </c>
      <c r="C58" s="195" t="s">
        <v>9</v>
      </c>
      <c r="D58" s="198" t="str">
        <f>S61</f>
        <v>Sean Drewry (102)</v>
      </c>
      <c r="E58" s="201"/>
      <c r="F58" s="204"/>
      <c r="G58" s="201"/>
      <c r="H58" s="204"/>
      <c r="I58" s="201"/>
      <c r="J58" s="204"/>
      <c r="K58" s="201"/>
      <c r="L58" s="204"/>
      <c r="M58" s="201"/>
      <c r="N58" s="204"/>
      <c r="O58" s="183">
        <f>AD58</f>
        <v>0</v>
      </c>
      <c r="P58" s="186">
        <f>AE58</f>
        <v>0</v>
      </c>
      <c r="Q58" s="21" t="s">
        <v>7</v>
      </c>
      <c r="R58" s="22" t="str">
        <f>VLOOKUP(A50,teamdata,2)</f>
        <v>IRESM1</v>
      </c>
      <c r="S58" s="19" t="str">
        <f>VLOOKUP(R58,players,4)</f>
        <v>Thomas Earley (125)</v>
      </c>
      <c r="T58" s="172">
        <f>IF(E58&gt;F58,1,0)</f>
        <v>0</v>
      </c>
      <c r="U58" s="172">
        <f>IF(F58&gt;E58,1,0)</f>
        <v>0</v>
      </c>
      <c r="V58" s="172">
        <f>IF(G58&gt;H58,1,0)</f>
        <v>0</v>
      </c>
      <c r="W58" s="172">
        <f>IF(H58&gt;G58,1,0)</f>
        <v>0</v>
      </c>
      <c r="X58" s="172">
        <f>IF(I58&gt;J58,1,0)</f>
        <v>0</v>
      </c>
      <c r="Y58" s="172">
        <f>IF(J58&gt;I58,1,0)</f>
        <v>0</v>
      </c>
      <c r="Z58" s="172">
        <f>IF(K58&gt;L58,1,0)</f>
        <v>0</v>
      </c>
      <c r="AA58" s="172">
        <f>IF(L58&gt;K58,1,0)</f>
        <v>0</v>
      </c>
      <c r="AB58" s="172">
        <f>IF(M58&gt;N58,1,0)</f>
        <v>0</v>
      </c>
      <c r="AC58" s="172">
        <f>IF(N58&gt;M58,1,0)</f>
        <v>0</v>
      </c>
      <c r="AD58" s="172">
        <f>T58+V58+X58+Z58+AB58</f>
        <v>0</v>
      </c>
      <c r="AE58" s="172">
        <f>U58+W58+Y58+AA58+AC58</f>
        <v>0</v>
      </c>
      <c r="AF58" s="172">
        <f>IF(AD58&gt;AE58,1,0)</f>
        <v>0</v>
      </c>
      <c r="AG58" s="172">
        <f>IF(AE58&gt;AD58,1,0)</f>
        <v>0</v>
      </c>
    </row>
    <row r="59" spans="1:33" ht="12.75" customHeight="1" x14ac:dyDescent="0.2">
      <c r="A59" s="196"/>
      <c r="B59" s="199"/>
      <c r="C59" s="196"/>
      <c r="D59" s="199"/>
      <c r="E59" s="202"/>
      <c r="F59" s="205"/>
      <c r="G59" s="202"/>
      <c r="H59" s="205"/>
      <c r="I59" s="202"/>
      <c r="J59" s="205"/>
      <c r="K59" s="202"/>
      <c r="L59" s="205"/>
      <c r="M59" s="202"/>
      <c r="N59" s="205"/>
      <c r="O59" s="184"/>
      <c r="P59" s="187"/>
      <c r="Q59" s="21" t="s">
        <v>8</v>
      </c>
      <c r="R59" s="22" t="str">
        <f>VLOOKUP(A50,teamdata,3)</f>
        <v>IRESM2</v>
      </c>
      <c r="S59" s="19" t="str">
        <f>VLOOKUP(R59,players,4)</f>
        <v>Ryan Farrell (126)</v>
      </c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</row>
    <row r="60" spans="1:33" ht="12.75" customHeight="1" x14ac:dyDescent="0.2">
      <c r="A60" s="197"/>
      <c r="B60" s="200"/>
      <c r="C60" s="197"/>
      <c r="D60" s="200"/>
      <c r="E60" s="203"/>
      <c r="F60" s="206"/>
      <c r="G60" s="203"/>
      <c r="H60" s="206"/>
      <c r="I60" s="203"/>
      <c r="J60" s="206"/>
      <c r="K60" s="203"/>
      <c r="L60" s="206"/>
      <c r="M60" s="203"/>
      <c r="N60" s="206"/>
      <c r="O60" s="185"/>
      <c r="P60" s="188"/>
      <c r="Q60" s="23"/>
      <c r="R60" s="22"/>
      <c r="S60" s="19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</row>
    <row r="61" spans="1:33" ht="12.75" customHeight="1" x14ac:dyDescent="0.2">
      <c r="A61" s="195" t="s">
        <v>8</v>
      </c>
      <c r="B61" s="198" t="str">
        <f>S59</f>
        <v>Ryan Farrell (126)</v>
      </c>
      <c r="C61" s="195" t="s">
        <v>6</v>
      </c>
      <c r="D61" s="198" t="str">
        <f>S62</f>
        <v>Sam Bailey (101)</v>
      </c>
      <c r="E61" s="201"/>
      <c r="F61" s="204"/>
      <c r="G61" s="201"/>
      <c r="H61" s="204"/>
      <c r="I61" s="201"/>
      <c r="J61" s="204"/>
      <c r="K61" s="201"/>
      <c r="L61" s="204"/>
      <c r="M61" s="201"/>
      <c r="N61" s="204"/>
      <c r="O61" s="183">
        <f>AD61</f>
        <v>0</v>
      </c>
      <c r="P61" s="186">
        <f>AE61</f>
        <v>0</v>
      </c>
      <c r="Q61" s="24" t="s">
        <v>9</v>
      </c>
      <c r="R61" s="22" t="str">
        <f>VLOOKUP(C50,teamdata,3)</f>
        <v>IOMSM2</v>
      </c>
      <c r="S61" s="19" t="str">
        <f>VLOOKUP(R61,players,4)</f>
        <v>Sean Drewry (102)</v>
      </c>
      <c r="T61" s="172">
        <f>IF(E61&gt;F61,1,0)</f>
        <v>0</v>
      </c>
      <c r="U61" s="172">
        <f>IF(F61&gt;E61,1,0)</f>
        <v>0</v>
      </c>
      <c r="V61" s="172">
        <f>IF(G61&gt;H61,1,0)</f>
        <v>0</v>
      </c>
      <c r="W61" s="172">
        <f>IF(H61&gt;G61,1,0)</f>
        <v>0</v>
      </c>
      <c r="X61" s="172">
        <f>IF(I61&gt;J61,1,0)</f>
        <v>0</v>
      </c>
      <c r="Y61" s="172">
        <f>IF(J61&gt;I61,1,0)</f>
        <v>0</v>
      </c>
      <c r="Z61" s="172">
        <f>IF(K61&gt;L61,1,0)</f>
        <v>0</v>
      </c>
      <c r="AA61" s="172">
        <f>IF(L61&gt;K61,1,0)</f>
        <v>0</v>
      </c>
      <c r="AB61" s="172">
        <f>IF(M61&gt;N61,1,0)</f>
        <v>0</v>
      </c>
      <c r="AC61" s="172">
        <f>IF(N61&gt;M61,1,0)</f>
        <v>0</v>
      </c>
      <c r="AD61" s="172">
        <f>T61+V61+X61+Z61+AB61</f>
        <v>0</v>
      </c>
      <c r="AE61" s="172">
        <f>U61+W61+Y61+AA61+AC61</f>
        <v>0</v>
      </c>
      <c r="AF61" s="172">
        <f>IF(AD61&gt;AE61,1,0)</f>
        <v>0</v>
      </c>
      <c r="AG61" s="172">
        <f>IF(AE61&gt;AD61,1,0)</f>
        <v>0</v>
      </c>
    </row>
    <row r="62" spans="1:33" ht="12.75" customHeight="1" x14ac:dyDescent="0.2">
      <c r="A62" s="196"/>
      <c r="B62" s="199"/>
      <c r="C62" s="196"/>
      <c r="D62" s="199"/>
      <c r="E62" s="202"/>
      <c r="F62" s="205"/>
      <c r="G62" s="202"/>
      <c r="H62" s="205"/>
      <c r="I62" s="202"/>
      <c r="J62" s="205"/>
      <c r="K62" s="202"/>
      <c r="L62" s="205"/>
      <c r="M62" s="202"/>
      <c r="N62" s="205"/>
      <c r="O62" s="184"/>
      <c r="P62" s="187"/>
      <c r="Q62" s="21" t="s">
        <v>6</v>
      </c>
      <c r="R62" s="22" t="str">
        <f>VLOOKUP(C50,teamdata,2)</f>
        <v>IOMSM1</v>
      </c>
      <c r="S62" s="19" t="str">
        <f>VLOOKUP(R62,players,4)</f>
        <v>Sam Bailey (101)</v>
      </c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</row>
    <row r="63" spans="1:33" ht="12.75" customHeight="1" x14ac:dyDescent="0.2">
      <c r="A63" s="197"/>
      <c r="B63" s="200"/>
      <c r="C63" s="197"/>
      <c r="D63" s="200"/>
      <c r="E63" s="203"/>
      <c r="F63" s="206"/>
      <c r="G63" s="203"/>
      <c r="H63" s="206"/>
      <c r="I63" s="203"/>
      <c r="J63" s="206"/>
      <c r="K63" s="203"/>
      <c r="L63" s="206"/>
      <c r="M63" s="203"/>
      <c r="N63" s="206"/>
      <c r="O63" s="185"/>
      <c r="P63" s="188"/>
      <c r="S63" s="19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</row>
    <row r="64" spans="1:33" ht="12.75" customHeight="1" x14ac:dyDescent="0.2">
      <c r="A64" s="207" t="s">
        <v>10</v>
      </c>
      <c r="B64" s="198" t="str">
        <f>S64</f>
        <v>Thomas Earley (125)</v>
      </c>
      <c r="C64" s="211" t="s">
        <v>10</v>
      </c>
      <c r="D64" s="198" t="str">
        <f>S66</f>
        <v>Sam Bailey (101)</v>
      </c>
      <c r="E64" s="201"/>
      <c r="F64" s="204"/>
      <c r="G64" s="201"/>
      <c r="H64" s="204"/>
      <c r="I64" s="201"/>
      <c r="J64" s="204"/>
      <c r="K64" s="201"/>
      <c r="L64" s="204"/>
      <c r="M64" s="201"/>
      <c r="N64" s="204"/>
      <c r="O64" s="183">
        <f>AD64</f>
        <v>0</v>
      </c>
      <c r="P64" s="186">
        <f>AE64</f>
        <v>0</v>
      </c>
      <c r="Q64" s="21" t="s">
        <v>7</v>
      </c>
      <c r="R64" s="22" t="str">
        <f>R58</f>
        <v>IRESM1</v>
      </c>
      <c r="S64" s="19" t="str">
        <f>VLOOKUP(R64,players,4)</f>
        <v>Thomas Earley (125)</v>
      </c>
      <c r="T64" s="172">
        <f>IF(E64&gt;F64,1,0)</f>
        <v>0</v>
      </c>
      <c r="U64" s="172">
        <f>IF(F64&gt;E64,1,0)</f>
        <v>0</v>
      </c>
      <c r="V64" s="172">
        <f>IF(G64&gt;H64,1,0)</f>
        <v>0</v>
      </c>
      <c r="W64" s="172">
        <f>IF(H64&gt;G64,1,0)</f>
        <v>0</v>
      </c>
      <c r="X64" s="172">
        <f>IF(I64&gt;J64,1,0)</f>
        <v>0</v>
      </c>
      <c r="Y64" s="172">
        <f>IF(J64&gt;I64,1,0)</f>
        <v>0</v>
      </c>
      <c r="Z64" s="172">
        <f>IF(K64&gt;L64,1,0)</f>
        <v>0</v>
      </c>
      <c r="AA64" s="172">
        <f>IF(L64&gt;K64,1,0)</f>
        <v>0</v>
      </c>
      <c r="AB64" s="172">
        <f>IF(M64&gt;N64,1,0)</f>
        <v>0</v>
      </c>
      <c r="AC64" s="172">
        <f>IF(N64&gt;M64,1,0)</f>
        <v>0</v>
      </c>
      <c r="AD64" s="172">
        <f>T64+V64+X64+Z64+AB64</f>
        <v>0</v>
      </c>
      <c r="AE64" s="172">
        <f>U64+W64+Y64+AA64+AC64</f>
        <v>0</v>
      </c>
      <c r="AF64" s="172">
        <f>IF(AD64&gt;AE64,1,0)</f>
        <v>0</v>
      </c>
      <c r="AG64" s="172">
        <f>IF(AE64&gt;AD64,1,0)</f>
        <v>0</v>
      </c>
    </row>
    <row r="65" spans="1:33" ht="12.75" customHeight="1" x14ac:dyDescent="0.2">
      <c r="A65" s="208"/>
      <c r="B65" s="199"/>
      <c r="C65" s="209"/>
      <c r="D65" s="199"/>
      <c r="E65" s="202"/>
      <c r="F65" s="205"/>
      <c r="G65" s="202"/>
      <c r="H65" s="205"/>
      <c r="I65" s="202"/>
      <c r="J65" s="205"/>
      <c r="K65" s="202"/>
      <c r="L65" s="205"/>
      <c r="M65" s="202"/>
      <c r="N65" s="205"/>
      <c r="O65" s="184"/>
      <c r="P65" s="187"/>
      <c r="Q65" s="21" t="s">
        <v>8</v>
      </c>
      <c r="R65" s="22" t="str">
        <f>R59</f>
        <v>IRESM2</v>
      </c>
      <c r="S65" s="19" t="str">
        <f>VLOOKUP(R65,players,4)</f>
        <v>Ryan Farrell (126)</v>
      </c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</row>
    <row r="66" spans="1:33" ht="12.75" customHeight="1" x14ac:dyDescent="0.2">
      <c r="A66" s="209"/>
      <c r="B66" s="199" t="str">
        <f>S65</f>
        <v>Ryan Farrell (126)</v>
      </c>
      <c r="C66" s="209"/>
      <c r="D66" s="199" t="str">
        <f>S67</f>
        <v>Sean Drewry (102)</v>
      </c>
      <c r="E66" s="202"/>
      <c r="F66" s="205"/>
      <c r="G66" s="202"/>
      <c r="H66" s="205"/>
      <c r="I66" s="202"/>
      <c r="J66" s="205"/>
      <c r="K66" s="202"/>
      <c r="L66" s="205"/>
      <c r="M66" s="202"/>
      <c r="N66" s="205"/>
      <c r="O66" s="184"/>
      <c r="P66" s="187"/>
      <c r="Q66" s="21" t="s">
        <v>9</v>
      </c>
      <c r="R66" s="22" t="str">
        <f>R62</f>
        <v>IOMSM1</v>
      </c>
      <c r="S66" s="19" t="str">
        <f>VLOOKUP(R66,players,4)</f>
        <v>Sam Bailey (101)</v>
      </c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</row>
    <row r="67" spans="1:33" ht="12.75" customHeight="1" x14ac:dyDescent="0.2">
      <c r="A67" s="210"/>
      <c r="B67" s="200"/>
      <c r="C67" s="210"/>
      <c r="D67" s="200"/>
      <c r="E67" s="203"/>
      <c r="F67" s="206"/>
      <c r="G67" s="203"/>
      <c r="H67" s="206"/>
      <c r="I67" s="203"/>
      <c r="J67" s="206"/>
      <c r="K67" s="203"/>
      <c r="L67" s="206"/>
      <c r="M67" s="203"/>
      <c r="N67" s="206"/>
      <c r="O67" s="185"/>
      <c r="P67" s="188"/>
      <c r="Q67" s="21" t="s">
        <v>6</v>
      </c>
      <c r="R67" s="22" t="str">
        <f>R61</f>
        <v>IOMSM2</v>
      </c>
      <c r="S67" s="19" t="str">
        <f>VLOOKUP(R67,players,4)</f>
        <v>Sean Drewry (102)</v>
      </c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</row>
    <row r="68" spans="1:33" ht="12.75" customHeight="1" x14ac:dyDescent="0.2">
      <c r="A68" s="195" t="s">
        <v>7</v>
      </c>
      <c r="B68" s="198" t="str">
        <f>B58</f>
        <v>Thomas Earley (125)</v>
      </c>
      <c r="C68" s="195" t="s">
        <v>6</v>
      </c>
      <c r="D68" s="198" t="str">
        <f>S62</f>
        <v>Sam Bailey (101)</v>
      </c>
      <c r="E68" s="201"/>
      <c r="F68" s="204"/>
      <c r="G68" s="201"/>
      <c r="H68" s="204"/>
      <c r="I68" s="201"/>
      <c r="J68" s="204"/>
      <c r="K68" s="201"/>
      <c r="L68" s="204"/>
      <c r="M68" s="201"/>
      <c r="N68" s="204"/>
      <c r="O68" s="183">
        <f>AD68</f>
        <v>0</v>
      </c>
      <c r="P68" s="186">
        <f>AE68</f>
        <v>0</v>
      </c>
      <c r="Q68" s="258"/>
      <c r="R68" s="22"/>
      <c r="T68" s="172">
        <f>IF(E68&gt;F68,1,0)</f>
        <v>0</v>
      </c>
      <c r="U68" s="172">
        <f>IF(F68&gt;E68,1,0)</f>
        <v>0</v>
      </c>
      <c r="V68" s="172">
        <f>IF(G68&gt;H68,1,0)</f>
        <v>0</v>
      </c>
      <c r="W68" s="172">
        <f>IF(H68&gt;G68,1,0)</f>
        <v>0</v>
      </c>
      <c r="X68" s="172">
        <f>IF(I68&gt;J68,1,0)</f>
        <v>0</v>
      </c>
      <c r="Y68" s="172">
        <f>IF(J68&gt;I68,1,0)</f>
        <v>0</v>
      </c>
      <c r="Z68" s="172">
        <f>IF(K68&gt;L68,1,0)</f>
        <v>0</v>
      </c>
      <c r="AA68" s="172">
        <f>IF(L68&gt;K68,1,0)</f>
        <v>0</v>
      </c>
      <c r="AB68" s="172">
        <f>IF(M68&gt;N68,1,0)</f>
        <v>0</v>
      </c>
      <c r="AC68" s="172">
        <f>IF(N68&gt;M68,1,0)</f>
        <v>0</v>
      </c>
      <c r="AD68" s="172">
        <f>T68+V68+X68+Z68+AB68</f>
        <v>0</v>
      </c>
      <c r="AE68" s="172">
        <f>U68+W68+Y68+AA68+AC68</f>
        <v>0</v>
      </c>
      <c r="AF68" s="172">
        <f>IF(AD68&gt;AE68,1,0)</f>
        <v>0</v>
      </c>
      <c r="AG68" s="172">
        <f>IF(AE68&gt;AD68,1,0)</f>
        <v>0</v>
      </c>
    </row>
    <row r="69" spans="1:33" ht="12.75" customHeight="1" x14ac:dyDescent="0.2">
      <c r="A69" s="196"/>
      <c r="B69" s="199"/>
      <c r="C69" s="196"/>
      <c r="D69" s="199"/>
      <c r="E69" s="202"/>
      <c r="F69" s="205"/>
      <c r="G69" s="202"/>
      <c r="H69" s="205"/>
      <c r="I69" s="202"/>
      <c r="J69" s="205"/>
      <c r="K69" s="202"/>
      <c r="L69" s="205"/>
      <c r="M69" s="202"/>
      <c r="N69" s="205"/>
      <c r="O69" s="184"/>
      <c r="P69" s="187"/>
      <c r="Q69" s="258"/>
      <c r="R69" s="2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</row>
    <row r="70" spans="1:33" ht="12.75" customHeight="1" x14ac:dyDescent="0.2">
      <c r="A70" s="197"/>
      <c r="B70" s="200"/>
      <c r="C70" s="197"/>
      <c r="D70" s="200"/>
      <c r="E70" s="203"/>
      <c r="F70" s="206"/>
      <c r="G70" s="203"/>
      <c r="H70" s="206"/>
      <c r="I70" s="203"/>
      <c r="J70" s="206"/>
      <c r="K70" s="203"/>
      <c r="L70" s="206"/>
      <c r="M70" s="203"/>
      <c r="N70" s="206"/>
      <c r="O70" s="185"/>
      <c r="P70" s="188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</row>
    <row r="71" spans="1:33" ht="12.75" customHeight="1" x14ac:dyDescent="0.2">
      <c r="A71" s="195" t="s">
        <v>8</v>
      </c>
      <c r="B71" s="198" t="str">
        <f>B61</f>
        <v>Ryan Farrell (126)</v>
      </c>
      <c r="C71" s="195" t="s">
        <v>9</v>
      </c>
      <c r="D71" s="198" t="str">
        <f>S61</f>
        <v>Sean Drewry (102)</v>
      </c>
      <c r="E71" s="201"/>
      <c r="F71" s="204"/>
      <c r="G71" s="201"/>
      <c r="H71" s="204"/>
      <c r="I71" s="201"/>
      <c r="J71" s="204"/>
      <c r="K71" s="201"/>
      <c r="L71" s="204"/>
      <c r="M71" s="201"/>
      <c r="N71" s="204"/>
      <c r="O71" s="183">
        <f>AD71</f>
        <v>0</v>
      </c>
      <c r="P71" s="186">
        <f>AE71</f>
        <v>0</v>
      </c>
      <c r="T71" s="172">
        <f>IF(E71&gt;F71,1,0)</f>
        <v>0</v>
      </c>
      <c r="U71" s="172">
        <f>IF(F71&gt;E71,1,0)</f>
        <v>0</v>
      </c>
      <c r="V71" s="172">
        <f>IF(G71&gt;H71,1,0)</f>
        <v>0</v>
      </c>
      <c r="W71" s="172">
        <f>IF(H71&gt;G71,1,0)</f>
        <v>0</v>
      </c>
      <c r="X71" s="172">
        <f>IF(I71&gt;J71,1,0)</f>
        <v>0</v>
      </c>
      <c r="Y71" s="172">
        <f>IF(J71&gt;I71,1,0)</f>
        <v>0</v>
      </c>
      <c r="Z71" s="172">
        <f>IF(K71&gt;L71,1,0)</f>
        <v>0</v>
      </c>
      <c r="AA71" s="172">
        <f>IF(L71&gt;K71,1,0)</f>
        <v>0</v>
      </c>
      <c r="AB71" s="172">
        <f>IF(M71&gt;N71,1,0)</f>
        <v>0</v>
      </c>
      <c r="AC71" s="172">
        <f>IF(N71&gt;M71,1,0)</f>
        <v>0</v>
      </c>
      <c r="AD71" s="172">
        <f>T71+V71+X71+Z71+AB71</f>
        <v>0</v>
      </c>
      <c r="AE71" s="172">
        <f>U71+W71+Y71+AA71+AC71</f>
        <v>0</v>
      </c>
      <c r="AF71" s="172">
        <f>IF(AD71&gt;AE71,1,0)</f>
        <v>0</v>
      </c>
      <c r="AG71" s="172">
        <f>IF(AE71&gt;AD71,1,0)</f>
        <v>0</v>
      </c>
    </row>
    <row r="72" spans="1:33" ht="12.75" customHeight="1" x14ac:dyDescent="0.2">
      <c r="A72" s="196"/>
      <c r="B72" s="199"/>
      <c r="C72" s="196"/>
      <c r="D72" s="199"/>
      <c r="E72" s="202"/>
      <c r="F72" s="205"/>
      <c r="G72" s="202"/>
      <c r="H72" s="205"/>
      <c r="I72" s="202"/>
      <c r="J72" s="205"/>
      <c r="K72" s="202"/>
      <c r="L72" s="205"/>
      <c r="M72" s="202"/>
      <c r="N72" s="205"/>
      <c r="O72" s="184"/>
      <c r="P72" s="187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</row>
    <row r="73" spans="1:33" ht="12.75" customHeight="1" x14ac:dyDescent="0.2">
      <c r="A73" s="197"/>
      <c r="B73" s="200"/>
      <c r="C73" s="197"/>
      <c r="D73" s="200"/>
      <c r="E73" s="203"/>
      <c r="F73" s="206"/>
      <c r="G73" s="203"/>
      <c r="H73" s="206"/>
      <c r="I73" s="203"/>
      <c r="J73" s="206"/>
      <c r="K73" s="203"/>
      <c r="L73" s="206"/>
      <c r="M73" s="203"/>
      <c r="N73" s="206"/>
      <c r="O73" s="185"/>
      <c r="P73" s="188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</row>
    <row r="74" spans="1:33" ht="12.75" customHeight="1" x14ac:dyDescent="0.2">
      <c r="A74" s="173" t="s">
        <v>11</v>
      </c>
      <c r="B74" s="174"/>
      <c r="C74" s="175"/>
      <c r="D74" s="173" t="s">
        <v>12</v>
      </c>
      <c r="E74" s="174"/>
      <c r="F74" s="175"/>
      <c r="G74" s="182" t="s">
        <v>35</v>
      </c>
      <c r="H74" s="174"/>
      <c r="I74" s="174"/>
      <c r="J74" s="174"/>
      <c r="K74" s="174"/>
      <c r="L74" s="174"/>
      <c r="M74" s="174"/>
      <c r="N74" s="175"/>
      <c r="O74" s="183">
        <f>AF74</f>
        <v>0</v>
      </c>
      <c r="P74" s="186">
        <f>AG74</f>
        <v>0</v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172">
        <f>SUM(AF58:AF73)</f>
        <v>0</v>
      </c>
      <c r="AG74" s="172">
        <f>SUM(AG58:AG73)</f>
        <v>0</v>
      </c>
    </row>
    <row r="75" spans="1:33" ht="12.75" customHeight="1" x14ac:dyDescent="0.2">
      <c r="A75" s="176"/>
      <c r="B75" s="177"/>
      <c r="C75" s="178"/>
      <c r="D75" s="176"/>
      <c r="E75" s="177"/>
      <c r="F75" s="178"/>
      <c r="G75" s="176"/>
      <c r="H75" s="177"/>
      <c r="I75" s="177"/>
      <c r="J75" s="177"/>
      <c r="K75" s="177"/>
      <c r="L75" s="177"/>
      <c r="M75" s="177"/>
      <c r="N75" s="178"/>
      <c r="O75" s="184"/>
      <c r="P75" s="187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172"/>
      <c r="AG75" s="172"/>
    </row>
    <row r="76" spans="1:33" ht="12.75" customHeight="1" x14ac:dyDescent="0.2">
      <c r="A76" s="176"/>
      <c r="B76" s="177"/>
      <c r="C76" s="178"/>
      <c r="D76" s="176"/>
      <c r="E76" s="177"/>
      <c r="F76" s="178"/>
      <c r="G76" s="176"/>
      <c r="H76" s="177"/>
      <c r="I76" s="177"/>
      <c r="J76" s="177"/>
      <c r="K76" s="177"/>
      <c r="L76" s="177"/>
      <c r="M76" s="177"/>
      <c r="N76" s="178"/>
      <c r="O76" s="185"/>
      <c r="P76" s="188"/>
    </row>
    <row r="77" spans="1:33" ht="12.75" customHeight="1" x14ac:dyDescent="0.2">
      <c r="A77" s="176"/>
      <c r="B77" s="177"/>
      <c r="C77" s="178"/>
      <c r="D77" s="176"/>
      <c r="E77" s="177"/>
      <c r="F77" s="178"/>
      <c r="G77" s="176"/>
      <c r="H77" s="177"/>
      <c r="I77" s="177"/>
      <c r="J77" s="177"/>
      <c r="K77" s="177"/>
      <c r="L77" s="177"/>
      <c r="M77" s="177"/>
      <c r="N77" s="178"/>
      <c r="O77" s="189"/>
      <c r="P77" s="190"/>
    </row>
    <row r="78" spans="1:33" ht="12.75" customHeight="1" x14ac:dyDescent="0.2">
      <c r="A78" s="176"/>
      <c r="B78" s="177"/>
      <c r="C78" s="178"/>
      <c r="D78" s="176"/>
      <c r="E78" s="177"/>
      <c r="F78" s="178"/>
      <c r="G78" s="176"/>
      <c r="H78" s="177"/>
      <c r="I78" s="177"/>
      <c r="J78" s="177"/>
      <c r="K78" s="177"/>
      <c r="L78" s="177"/>
      <c r="M78" s="177"/>
      <c r="N78" s="178"/>
      <c r="O78" s="191"/>
      <c r="P78" s="192"/>
    </row>
    <row r="79" spans="1:33" ht="12.75" customHeight="1" x14ac:dyDescent="0.2">
      <c r="A79" s="179"/>
      <c r="B79" s="180"/>
      <c r="C79" s="181"/>
      <c r="D79" s="179"/>
      <c r="E79" s="180"/>
      <c r="F79" s="181"/>
      <c r="G79" s="179"/>
      <c r="H79" s="180"/>
      <c r="I79" s="180"/>
      <c r="J79" s="180"/>
      <c r="K79" s="180"/>
      <c r="L79" s="180"/>
      <c r="M79" s="180"/>
      <c r="N79" s="181"/>
      <c r="O79" s="193"/>
      <c r="P79" s="194"/>
    </row>
    <row r="80" spans="1:33" ht="12.75" customHeight="1" x14ac:dyDescent="0.2">
      <c r="A80" s="163" t="s">
        <v>29</v>
      </c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5"/>
    </row>
    <row r="81" spans="1:16" ht="12.75" customHeight="1" x14ac:dyDescent="0.2">
      <c r="A81" s="166"/>
      <c r="B81" s="167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8"/>
    </row>
    <row r="82" spans="1:16" ht="12.75" customHeight="1" x14ac:dyDescent="0.2">
      <c r="A82" s="169"/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1"/>
    </row>
    <row r="83" spans="1:16" ht="12.75" customHeight="1" x14ac:dyDescent="0.2">
      <c r="A83" s="220" t="str">
        <f>A1</f>
        <v>ISLE OF MAN TABLE TENNIS ASSOCIATION</v>
      </c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2"/>
    </row>
    <row r="84" spans="1:16" ht="12.75" customHeight="1" x14ac:dyDescent="0.2">
      <c r="A84" s="223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5"/>
    </row>
    <row r="85" spans="1:16" ht="12.75" customHeight="1" x14ac:dyDescent="0.2">
      <c r="A85" s="223"/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5"/>
    </row>
    <row r="86" spans="1:16" ht="12.75" customHeight="1" x14ac:dyDescent="0.2">
      <c r="A86" s="226" t="str">
        <f>A4</f>
        <v>HOME COUNTRIES INTERNATIONAL CHAMPIONSHIP - MEN TEAM</v>
      </c>
      <c r="B86" s="227"/>
      <c r="C86" s="227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8"/>
    </row>
    <row r="87" spans="1:16" ht="12.75" customHeight="1" x14ac:dyDescent="0.2">
      <c r="A87" s="226"/>
      <c r="B87" s="227"/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8"/>
    </row>
    <row r="88" spans="1:16" ht="12.75" customHeight="1" x14ac:dyDescent="0.2">
      <c r="A88" s="229"/>
      <c r="B88" s="230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1"/>
    </row>
    <row r="89" spans="1:16" ht="12.75" customHeight="1" x14ac:dyDescent="0.2">
      <c r="A89" s="232" t="s">
        <v>27</v>
      </c>
      <c r="B89" s="233"/>
      <c r="C89" s="232" t="s">
        <v>28</v>
      </c>
      <c r="D89" s="236"/>
      <c r="E89" s="15"/>
      <c r="F89" s="15"/>
      <c r="G89" s="239" t="s">
        <v>24</v>
      </c>
      <c r="H89" s="239"/>
      <c r="I89" s="242" t="str">
        <f>I7</f>
        <v>Saturday 9th November 2019</v>
      </c>
      <c r="J89" s="242"/>
      <c r="K89" s="242"/>
      <c r="L89" s="242"/>
      <c r="M89" s="242"/>
      <c r="N89" s="242"/>
      <c r="O89" s="242"/>
      <c r="P89" s="16"/>
    </row>
    <row r="90" spans="1:16" ht="12.75" customHeight="1" x14ac:dyDescent="0.2">
      <c r="A90" s="234"/>
      <c r="B90" s="235"/>
      <c r="C90" s="237"/>
      <c r="D90" s="238"/>
      <c r="E90" s="17"/>
      <c r="F90" s="17"/>
      <c r="G90" s="240"/>
      <c r="H90" s="240"/>
      <c r="I90" s="243"/>
      <c r="J90" s="243"/>
      <c r="K90" s="243"/>
      <c r="L90" s="243"/>
      <c r="M90" s="243"/>
      <c r="N90" s="243"/>
      <c r="O90" s="243"/>
      <c r="P90" s="18"/>
    </row>
    <row r="91" spans="1:16" ht="12.75" customHeight="1" x14ac:dyDescent="0.2">
      <c r="A91" s="244" t="str">
        <f>Schedule!D35</f>
        <v>JERSEY</v>
      </c>
      <c r="B91" s="245"/>
      <c r="C91" s="244" t="str">
        <f>Schedule!F35</f>
        <v>GUERNSEY</v>
      </c>
      <c r="D91" s="250"/>
      <c r="E91" s="17"/>
      <c r="F91" s="17"/>
      <c r="G91" s="240" t="s">
        <v>25</v>
      </c>
      <c r="H91" s="240"/>
      <c r="I91" s="243">
        <f>Schedule!A35</f>
        <v>4</v>
      </c>
      <c r="J91" s="243"/>
      <c r="K91" s="243"/>
      <c r="L91" s="243"/>
      <c r="M91" s="243"/>
      <c r="N91" s="243"/>
      <c r="O91" s="243"/>
      <c r="P91" s="18"/>
    </row>
    <row r="92" spans="1:16" ht="12.75" customHeight="1" x14ac:dyDescent="0.2">
      <c r="A92" s="246"/>
      <c r="B92" s="247"/>
      <c r="C92" s="251"/>
      <c r="D92" s="252"/>
      <c r="E92" s="17"/>
      <c r="F92" s="17"/>
      <c r="G92" s="240"/>
      <c r="H92" s="240"/>
      <c r="I92" s="243"/>
      <c r="J92" s="243"/>
      <c r="K92" s="243"/>
      <c r="L92" s="243"/>
      <c r="M92" s="243"/>
      <c r="N92" s="243"/>
      <c r="O92" s="243"/>
      <c r="P92" s="18"/>
    </row>
    <row r="93" spans="1:16" ht="12.75" customHeight="1" x14ac:dyDescent="0.2">
      <c r="A93" s="246"/>
      <c r="B93" s="247"/>
      <c r="C93" s="251"/>
      <c r="D93" s="252"/>
      <c r="E93" s="17"/>
      <c r="F93" s="17"/>
      <c r="G93" s="240" t="s">
        <v>26</v>
      </c>
      <c r="H93" s="240"/>
      <c r="I93" s="255">
        <f>I11</f>
        <v>0.47916666666666669</v>
      </c>
      <c r="J93" s="255"/>
      <c r="K93" s="255"/>
      <c r="L93" s="255"/>
      <c r="M93" s="255"/>
      <c r="N93" s="255"/>
      <c r="O93" s="255"/>
      <c r="P93" s="18"/>
    </row>
    <row r="94" spans="1:16" ht="12.75" customHeight="1" x14ac:dyDescent="0.2">
      <c r="A94" s="246"/>
      <c r="B94" s="247"/>
      <c r="C94" s="251"/>
      <c r="D94" s="252"/>
      <c r="E94" s="17"/>
      <c r="F94" s="17"/>
      <c r="G94" s="240"/>
      <c r="H94" s="240"/>
      <c r="I94" s="255"/>
      <c r="J94" s="255"/>
      <c r="K94" s="255"/>
      <c r="L94" s="255"/>
      <c r="M94" s="255"/>
      <c r="N94" s="255"/>
      <c r="O94" s="255"/>
      <c r="P94" s="18"/>
    </row>
    <row r="95" spans="1:16" ht="12.75" customHeight="1" x14ac:dyDescent="0.2">
      <c r="A95" s="246"/>
      <c r="B95" s="247"/>
      <c r="C95" s="251"/>
      <c r="D95" s="252"/>
      <c r="E95" s="17"/>
      <c r="F95" s="17"/>
      <c r="G95" s="256" t="s">
        <v>30</v>
      </c>
      <c r="H95" s="256"/>
      <c r="I95" s="243" t="str">
        <f>I13</f>
        <v>Session 5</v>
      </c>
      <c r="J95" s="243"/>
      <c r="K95" s="243"/>
      <c r="L95" s="243"/>
      <c r="M95" s="243"/>
      <c r="N95" s="243"/>
      <c r="O95" s="243"/>
      <c r="P95" s="18"/>
    </row>
    <row r="96" spans="1:16" ht="12.75" customHeight="1" x14ac:dyDescent="0.2">
      <c r="A96" s="248"/>
      <c r="B96" s="249"/>
      <c r="C96" s="253"/>
      <c r="D96" s="254"/>
      <c r="E96" s="17"/>
      <c r="F96" s="17"/>
      <c r="G96" s="257"/>
      <c r="H96" s="257"/>
      <c r="I96" s="257"/>
      <c r="J96" s="257"/>
      <c r="K96" s="257"/>
      <c r="L96" s="257"/>
      <c r="M96" s="257"/>
      <c r="N96" s="257"/>
      <c r="O96" s="257"/>
      <c r="P96" s="18"/>
    </row>
    <row r="97" spans="1:33" ht="12.75" customHeight="1" x14ac:dyDescent="0.2">
      <c r="A97" s="215" t="s">
        <v>14</v>
      </c>
      <c r="B97" s="216"/>
      <c r="C97" s="215" t="s">
        <v>13</v>
      </c>
      <c r="D97" s="216"/>
      <c r="E97" s="219" t="s">
        <v>0</v>
      </c>
      <c r="F97" s="216"/>
      <c r="G97" s="219" t="s">
        <v>1</v>
      </c>
      <c r="H97" s="216"/>
      <c r="I97" s="219" t="s">
        <v>2</v>
      </c>
      <c r="J97" s="216"/>
      <c r="K97" s="219" t="s">
        <v>3</v>
      </c>
      <c r="L97" s="216"/>
      <c r="M97" s="219" t="s">
        <v>4</v>
      </c>
      <c r="N97" s="216"/>
      <c r="O97" s="219" t="s">
        <v>5</v>
      </c>
      <c r="P97" s="216"/>
      <c r="T97" s="172">
        <v>1</v>
      </c>
      <c r="U97" s="172"/>
      <c r="V97" s="172">
        <v>2</v>
      </c>
      <c r="W97" s="172"/>
      <c r="X97" s="172">
        <v>3</v>
      </c>
      <c r="Y97" s="172"/>
      <c r="Z97" s="172">
        <v>4</v>
      </c>
      <c r="AA97" s="172"/>
      <c r="AB97" s="172">
        <v>5</v>
      </c>
      <c r="AC97" s="172"/>
      <c r="AD97" s="212" t="s">
        <v>53</v>
      </c>
      <c r="AE97" s="172"/>
      <c r="AF97" s="213" t="s">
        <v>52</v>
      </c>
      <c r="AG97" s="214"/>
    </row>
    <row r="98" spans="1:33" ht="12.75" customHeight="1" x14ac:dyDescent="0.2">
      <c r="A98" s="217"/>
      <c r="B98" s="218"/>
      <c r="C98" s="217"/>
      <c r="D98" s="218"/>
      <c r="E98" s="217"/>
      <c r="F98" s="218"/>
      <c r="G98" s="217"/>
      <c r="H98" s="218"/>
      <c r="I98" s="217"/>
      <c r="J98" s="218"/>
      <c r="K98" s="217"/>
      <c r="L98" s="218"/>
      <c r="M98" s="217"/>
      <c r="N98" s="218"/>
      <c r="O98" s="217"/>
      <c r="P98" s="218"/>
      <c r="T98" s="48" t="s">
        <v>20</v>
      </c>
      <c r="U98" s="48" t="s">
        <v>7</v>
      </c>
      <c r="V98" s="48" t="s">
        <v>20</v>
      </c>
      <c r="W98" s="48" t="s">
        <v>7</v>
      </c>
      <c r="X98" s="48" t="s">
        <v>20</v>
      </c>
      <c r="Y98" s="48" t="s">
        <v>7</v>
      </c>
      <c r="Z98" s="48" t="s">
        <v>20</v>
      </c>
      <c r="AA98" s="48" t="s">
        <v>7</v>
      </c>
      <c r="AB98" s="48" t="s">
        <v>20</v>
      </c>
      <c r="AC98" s="48" t="s">
        <v>7</v>
      </c>
      <c r="AD98" s="48" t="s">
        <v>20</v>
      </c>
      <c r="AE98" s="48" t="s">
        <v>7</v>
      </c>
      <c r="AF98" s="48" t="s">
        <v>20</v>
      </c>
      <c r="AG98" s="48" t="s">
        <v>7</v>
      </c>
    </row>
    <row r="99" spans="1:33" ht="12.75" customHeight="1" x14ac:dyDescent="0.2">
      <c r="A99" s="195" t="s">
        <v>7</v>
      </c>
      <c r="B99" s="198" t="str">
        <f>S99</f>
        <v>Mariusz Cleminski (177)</v>
      </c>
      <c r="C99" s="195" t="s">
        <v>9</v>
      </c>
      <c r="D99" s="198" t="str">
        <f>S102</f>
        <v>Lawrence Stacey (166)</v>
      </c>
      <c r="E99" s="201"/>
      <c r="F99" s="204"/>
      <c r="G99" s="201"/>
      <c r="H99" s="204"/>
      <c r="I99" s="201"/>
      <c r="J99" s="204"/>
      <c r="K99" s="201"/>
      <c r="L99" s="204"/>
      <c r="M99" s="201"/>
      <c r="N99" s="204"/>
      <c r="O99" s="183">
        <f>AD99</f>
        <v>0</v>
      </c>
      <c r="P99" s="186">
        <f>AE99</f>
        <v>0</v>
      </c>
      <c r="Q99" s="21" t="s">
        <v>7</v>
      </c>
      <c r="R99" s="22" t="str">
        <f>VLOOKUP(A91,teamdata,2)</f>
        <v>JSYSM1</v>
      </c>
      <c r="S99" s="19" t="str">
        <f>VLOOKUP(R99,players,4)</f>
        <v>Mariusz Cleminski (177)</v>
      </c>
      <c r="T99" s="172">
        <f>IF(E99&gt;F99,1,0)</f>
        <v>0</v>
      </c>
      <c r="U99" s="172">
        <f>IF(F99&gt;E99,1,0)</f>
        <v>0</v>
      </c>
      <c r="V99" s="172">
        <f>IF(G99&gt;H99,1,0)</f>
        <v>0</v>
      </c>
      <c r="W99" s="172">
        <f>IF(H99&gt;G99,1,0)</f>
        <v>0</v>
      </c>
      <c r="X99" s="172">
        <f>IF(I99&gt;J99,1,0)</f>
        <v>0</v>
      </c>
      <c r="Y99" s="172">
        <f>IF(J99&gt;I99,1,0)</f>
        <v>0</v>
      </c>
      <c r="Z99" s="172">
        <f>IF(K99&gt;L99,1,0)</f>
        <v>0</v>
      </c>
      <c r="AA99" s="172">
        <f>IF(L99&gt;K99,1,0)</f>
        <v>0</v>
      </c>
      <c r="AB99" s="172">
        <f>IF(M99&gt;N99,1,0)</f>
        <v>0</v>
      </c>
      <c r="AC99" s="172">
        <f>IF(N99&gt;M99,1,0)</f>
        <v>0</v>
      </c>
      <c r="AD99" s="172">
        <f>T99+V99+X99+Z99+AB99</f>
        <v>0</v>
      </c>
      <c r="AE99" s="172">
        <f>U99+W99+Y99+AA99+AC99</f>
        <v>0</v>
      </c>
      <c r="AF99" s="172">
        <f>IF(AD99&gt;AE99,1,0)</f>
        <v>0</v>
      </c>
      <c r="AG99" s="172">
        <f>IF(AE99&gt;AD99,1,0)</f>
        <v>0</v>
      </c>
    </row>
    <row r="100" spans="1:33" ht="12.75" customHeight="1" x14ac:dyDescent="0.2">
      <c r="A100" s="196"/>
      <c r="B100" s="199"/>
      <c r="C100" s="196"/>
      <c r="D100" s="199"/>
      <c r="E100" s="202"/>
      <c r="F100" s="205"/>
      <c r="G100" s="202"/>
      <c r="H100" s="205"/>
      <c r="I100" s="202"/>
      <c r="J100" s="205"/>
      <c r="K100" s="202"/>
      <c r="L100" s="205"/>
      <c r="M100" s="202"/>
      <c r="N100" s="205"/>
      <c r="O100" s="184"/>
      <c r="P100" s="187"/>
      <c r="Q100" s="21" t="s">
        <v>8</v>
      </c>
      <c r="R100" s="22" t="str">
        <f>VLOOKUP(A91,teamdata,3)</f>
        <v>JSYSM2</v>
      </c>
      <c r="S100" s="19" t="str">
        <f>VLOOKUP(R100,players,4)</f>
        <v>Jack Mills (178)</v>
      </c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172"/>
    </row>
    <row r="101" spans="1:33" ht="12.75" customHeight="1" x14ac:dyDescent="0.2">
      <c r="A101" s="197"/>
      <c r="B101" s="200"/>
      <c r="C101" s="197"/>
      <c r="D101" s="200"/>
      <c r="E101" s="203"/>
      <c r="F101" s="206"/>
      <c r="G101" s="203"/>
      <c r="H101" s="206"/>
      <c r="I101" s="203"/>
      <c r="J101" s="206"/>
      <c r="K101" s="203"/>
      <c r="L101" s="206"/>
      <c r="M101" s="203"/>
      <c r="N101" s="206"/>
      <c r="O101" s="185"/>
      <c r="P101" s="188"/>
      <c r="Q101" s="23"/>
      <c r="R101" s="22"/>
      <c r="S101" s="19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</row>
    <row r="102" spans="1:33" ht="12.75" customHeight="1" x14ac:dyDescent="0.2">
      <c r="A102" s="195" t="s">
        <v>8</v>
      </c>
      <c r="B102" s="198" t="str">
        <f>S100</f>
        <v>Jack Mills (178)</v>
      </c>
      <c r="C102" s="195" t="s">
        <v>6</v>
      </c>
      <c r="D102" s="198" t="str">
        <f>S103</f>
        <v>Garry Dodd (165)</v>
      </c>
      <c r="E102" s="201"/>
      <c r="F102" s="204"/>
      <c r="G102" s="201"/>
      <c r="H102" s="204"/>
      <c r="I102" s="201"/>
      <c r="J102" s="204"/>
      <c r="K102" s="201"/>
      <c r="L102" s="204"/>
      <c r="M102" s="201"/>
      <c r="N102" s="204"/>
      <c r="O102" s="183">
        <f>AD102</f>
        <v>0</v>
      </c>
      <c r="P102" s="186">
        <f>AE102</f>
        <v>0</v>
      </c>
      <c r="Q102" s="24" t="s">
        <v>9</v>
      </c>
      <c r="R102" s="22" t="str">
        <f>VLOOKUP(C91,teamdata,3)</f>
        <v>GSYSM2</v>
      </c>
      <c r="S102" s="19" t="str">
        <f>VLOOKUP(R102,players,4)</f>
        <v>Lawrence Stacey (166)</v>
      </c>
      <c r="T102" s="172">
        <f>IF(E102&gt;F102,1,0)</f>
        <v>0</v>
      </c>
      <c r="U102" s="172">
        <f>IF(F102&gt;E102,1,0)</f>
        <v>0</v>
      </c>
      <c r="V102" s="172">
        <f>IF(G102&gt;H102,1,0)</f>
        <v>0</v>
      </c>
      <c r="W102" s="172">
        <f>IF(H102&gt;G102,1,0)</f>
        <v>0</v>
      </c>
      <c r="X102" s="172">
        <f>IF(I102&gt;J102,1,0)</f>
        <v>0</v>
      </c>
      <c r="Y102" s="172">
        <f>IF(J102&gt;I102,1,0)</f>
        <v>0</v>
      </c>
      <c r="Z102" s="172">
        <f>IF(K102&gt;L102,1,0)</f>
        <v>0</v>
      </c>
      <c r="AA102" s="172">
        <f>IF(L102&gt;K102,1,0)</f>
        <v>0</v>
      </c>
      <c r="AB102" s="172">
        <f>IF(M102&gt;N102,1,0)</f>
        <v>0</v>
      </c>
      <c r="AC102" s="172">
        <f>IF(N102&gt;M102,1,0)</f>
        <v>0</v>
      </c>
      <c r="AD102" s="172">
        <f>T102+V102+X102+Z102+AB102</f>
        <v>0</v>
      </c>
      <c r="AE102" s="172">
        <f>U102+W102+Y102+AA102+AC102</f>
        <v>0</v>
      </c>
      <c r="AF102" s="172">
        <f>IF(AD102&gt;AE102,1,0)</f>
        <v>0</v>
      </c>
      <c r="AG102" s="172">
        <f>IF(AE102&gt;AD102,1,0)</f>
        <v>0</v>
      </c>
    </row>
    <row r="103" spans="1:33" ht="12.75" customHeight="1" x14ac:dyDescent="0.2">
      <c r="A103" s="196"/>
      <c r="B103" s="199"/>
      <c r="C103" s="196"/>
      <c r="D103" s="199"/>
      <c r="E103" s="202"/>
      <c r="F103" s="205"/>
      <c r="G103" s="202"/>
      <c r="H103" s="205"/>
      <c r="I103" s="202"/>
      <c r="J103" s="205"/>
      <c r="K103" s="202"/>
      <c r="L103" s="205"/>
      <c r="M103" s="202"/>
      <c r="N103" s="205"/>
      <c r="O103" s="184"/>
      <c r="P103" s="187"/>
      <c r="Q103" s="21" t="s">
        <v>6</v>
      </c>
      <c r="R103" s="22" t="str">
        <f>VLOOKUP(C91,teamdata,2)</f>
        <v>GSYSM1</v>
      </c>
      <c r="S103" s="19" t="str">
        <f>VLOOKUP(R103,players,4)</f>
        <v>Garry Dodd (165)</v>
      </c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  <c r="AG103" s="172"/>
    </row>
    <row r="104" spans="1:33" ht="12.75" customHeight="1" x14ac:dyDescent="0.2">
      <c r="A104" s="197"/>
      <c r="B104" s="200"/>
      <c r="C104" s="197"/>
      <c r="D104" s="200"/>
      <c r="E104" s="203"/>
      <c r="F104" s="206"/>
      <c r="G104" s="203"/>
      <c r="H104" s="206"/>
      <c r="I104" s="203"/>
      <c r="J104" s="206"/>
      <c r="K104" s="203"/>
      <c r="L104" s="206"/>
      <c r="M104" s="203"/>
      <c r="N104" s="206"/>
      <c r="O104" s="185"/>
      <c r="P104" s="188"/>
      <c r="S104" s="19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</row>
    <row r="105" spans="1:33" ht="12.75" customHeight="1" x14ac:dyDescent="0.2">
      <c r="A105" s="207" t="s">
        <v>10</v>
      </c>
      <c r="B105" s="198" t="str">
        <f>S105</f>
        <v>Mariusz Cleminski (177)</v>
      </c>
      <c r="C105" s="211" t="s">
        <v>10</v>
      </c>
      <c r="D105" s="198" t="str">
        <f>S107</f>
        <v>Garry Dodd (165)</v>
      </c>
      <c r="E105" s="201"/>
      <c r="F105" s="204"/>
      <c r="G105" s="201"/>
      <c r="H105" s="204"/>
      <c r="I105" s="201"/>
      <c r="J105" s="204"/>
      <c r="K105" s="201"/>
      <c r="L105" s="204"/>
      <c r="M105" s="201"/>
      <c r="N105" s="204"/>
      <c r="O105" s="183">
        <f>AD105</f>
        <v>0</v>
      </c>
      <c r="P105" s="186">
        <f>AE105</f>
        <v>0</v>
      </c>
      <c r="Q105" s="21" t="s">
        <v>7</v>
      </c>
      <c r="R105" s="22" t="str">
        <f>R99</f>
        <v>JSYSM1</v>
      </c>
      <c r="S105" s="19" t="str">
        <f>VLOOKUP(R105,players,4)</f>
        <v>Mariusz Cleminski (177)</v>
      </c>
      <c r="T105" s="172">
        <f>IF(E105&gt;F105,1,0)</f>
        <v>0</v>
      </c>
      <c r="U105" s="172">
        <f>IF(F105&gt;E105,1,0)</f>
        <v>0</v>
      </c>
      <c r="V105" s="172">
        <f>IF(G105&gt;H105,1,0)</f>
        <v>0</v>
      </c>
      <c r="W105" s="172">
        <f>IF(H105&gt;G105,1,0)</f>
        <v>0</v>
      </c>
      <c r="X105" s="172">
        <f>IF(I105&gt;J105,1,0)</f>
        <v>0</v>
      </c>
      <c r="Y105" s="172">
        <f>IF(J105&gt;I105,1,0)</f>
        <v>0</v>
      </c>
      <c r="Z105" s="172">
        <f>IF(K105&gt;L105,1,0)</f>
        <v>0</v>
      </c>
      <c r="AA105" s="172">
        <f>IF(L105&gt;K105,1,0)</f>
        <v>0</v>
      </c>
      <c r="AB105" s="172">
        <f>IF(M105&gt;N105,1,0)</f>
        <v>0</v>
      </c>
      <c r="AC105" s="172">
        <f>IF(N105&gt;M105,1,0)</f>
        <v>0</v>
      </c>
      <c r="AD105" s="172">
        <f>T105+V105+X105+Z105+AB105</f>
        <v>0</v>
      </c>
      <c r="AE105" s="172">
        <f>U105+W105+Y105+AA105+AC105</f>
        <v>0</v>
      </c>
      <c r="AF105" s="172">
        <f>IF(AD105&gt;AE105,1,0)</f>
        <v>0</v>
      </c>
      <c r="AG105" s="172">
        <f>IF(AE105&gt;AD105,1,0)</f>
        <v>0</v>
      </c>
    </row>
    <row r="106" spans="1:33" ht="12.75" customHeight="1" x14ac:dyDescent="0.2">
      <c r="A106" s="208"/>
      <c r="B106" s="199"/>
      <c r="C106" s="209"/>
      <c r="D106" s="199"/>
      <c r="E106" s="202"/>
      <c r="F106" s="205"/>
      <c r="G106" s="202"/>
      <c r="H106" s="205"/>
      <c r="I106" s="202"/>
      <c r="J106" s="205"/>
      <c r="K106" s="202"/>
      <c r="L106" s="205"/>
      <c r="M106" s="202"/>
      <c r="N106" s="205"/>
      <c r="O106" s="184"/>
      <c r="P106" s="187"/>
      <c r="Q106" s="21" t="s">
        <v>8</v>
      </c>
      <c r="R106" s="22" t="str">
        <f>R100</f>
        <v>JSYSM2</v>
      </c>
      <c r="S106" s="19" t="str">
        <f>VLOOKUP(R106,players,4)</f>
        <v>Jack Mills (178)</v>
      </c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2"/>
      <c r="AG106" s="172"/>
    </row>
    <row r="107" spans="1:33" ht="12.75" customHeight="1" x14ac:dyDescent="0.2">
      <c r="A107" s="209"/>
      <c r="B107" s="199" t="str">
        <f>S106</f>
        <v>Jack Mills (178)</v>
      </c>
      <c r="C107" s="209"/>
      <c r="D107" s="199" t="str">
        <f>S108</f>
        <v>Lawrence Stacey (166)</v>
      </c>
      <c r="E107" s="202"/>
      <c r="F107" s="205"/>
      <c r="G107" s="202"/>
      <c r="H107" s="205"/>
      <c r="I107" s="202"/>
      <c r="J107" s="205"/>
      <c r="K107" s="202"/>
      <c r="L107" s="205"/>
      <c r="M107" s="202"/>
      <c r="N107" s="205"/>
      <c r="O107" s="184"/>
      <c r="P107" s="187"/>
      <c r="Q107" s="21" t="s">
        <v>9</v>
      </c>
      <c r="R107" s="22" t="str">
        <f>R103</f>
        <v>GSYSM1</v>
      </c>
      <c r="S107" s="19" t="str">
        <f>VLOOKUP(R107,players,4)</f>
        <v>Garry Dodd (165)</v>
      </c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  <c r="AG107" s="172"/>
    </row>
    <row r="108" spans="1:33" ht="12.75" customHeight="1" x14ac:dyDescent="0.2">
      <c r="A108" s="210"/>
      <c r="B108" s="200"/>
      <c r="C108" s="210"/>
      <c r="D108" s="200"/>
      <c r="E108" s="203"/>
      <c r="F108" s="206"/>
      <c r="G108" s="203"/>
      <c r="H108" s="206"/>
      <c r="I108" s="203"/>
      <c r="J108" s="206"/>
      <c r="K108" s="203"/>
      <c r="L108" s="206"/>
      <c r="M108" s="203"/>
      <c r="N108" s="206"/>
      <c r="O108" s="185"/>
      <c r="P108" s="188"/>
      <c r="Q108" s="21" t="s">
        <v>6</v>
      </c>
      <c r="R108" s="22" t="str">
        <f>R102</f>
        <v>GSYSM2</v>
      </c>
      <c r="S108" s="19" t="str">
        <f>VLOOKUP(R108,players,4)</f>
        <v>Lawrence Stacey (166)</v>
      </c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  <c r="AG108" s="172"/>
    </row>
    <row r="109" spans="1:33" ht="12.75" customHeight="1" x14ac:dyDescent="0.2">
      <c r="A109" s="195" t="s">
        <v>7</v>
      </c>
      <c r="B109" s="198" t="str">
        <f>B99</f>
        <v>Mariusz Cleminski (177)</v>
      </c>
      <c r="C109" s="195" t="s">
        <v>6</v>
      </c>
      <c r="D109" s="198" t="str">
        <f>S103</f>
        <v>Garry Dodd (165)</v>
      </c>
      <c r="E109" s="201"/>
      <c r="F109" s="204"/>
      <c r="G109" s="201"/>
      <c r="H109" s="204"/>
      <c r="I109" s="201"/>
      <c r="J109" s="204"/>
      <c r="K109" s="201"/>
      <c r="L109" s="204"/>
      <c r="M109" s="201"/>
      <c r="N109" s="204"/>
      <c r="O109" s="183">
        <f>AD109</f>
        <v>0</v>
      </c>
      <c r="P109" s="186">
        <f>AE109</f>
        <v>0</v>
      </c>
      <c r="T109" s="172">
        <f>IF(E109&gt;F109,1,0)</f>
        <v>0</v>
      </c>
      <c r="U109" s="172">
        <f>IF(F109&gt;E109,1,0)</f>
        <v>0</v>
      </c>
      <c r="V109" s="172">
        <f>IF(G109&gt;H109,1,0)</f>
        <v>0</v>
      </c>
      <c r="W109" s="172">
        <f>IF(H109&gt;G109,1,0)</f>
        <v>0</v>
      </c>
      <c r="X109" s="172">
        <f>IF(I109&gt;J109,1,0)</f>
        <v>0</v>
      </c>
      <c r="Y109" s="172">
        <f>IF(J109&gt;I109,1,0)</f>
        <v>0</v>
      </c>
      <c r="Z109" s="172">
        <f>IF(K109&gt;L109,1,0)</f>
        <v>0</v>
      </c>
      <c r="AA109" s="172">
        <f>IF(L109&gt;K109,1,0)</f>
        <v>0</v>
      </c>
      <c r="AB109" s="172">
        <f>IF(M109&gt;N109,1,0)</f>
        <v>0</v>
      </c>
      <c r="AC109" s="172">
        <f>IF(N109&gt;M109,1,0)</f>
        <v>0</v>
      </c>
      <c r="AD109" s="172">
        <f>T109+V109+X109+Z109+AB109</f>
        <v>0</v>
      </c>
      <c r="AE109" s="172">
        <f>U109+W109+Y109+AA109+AC109</f>
        <v>0</v>
      </c>
      <c r="AF109" s="172">
        <f>IF(AD109&gt;AE109,1,0)</f>
        <v>0</v>
      </c>
      <c r="AG109" s="172">
        <f>IF(AE109&gt;AD109,1,0)</f>
        <v>0</v>
      </c>
    </row>
    <row r="110" spans="1:33" ht="12.75" customHeight="1" x14ac:dyDescent="0.2">
      <c r="A110" s="196"/>
      <c r="B110" s="199"/>
      <c r="C110" s="196"/>
      <c r="D110" s="199"/>
      <c r="E110" s="202"/>
      <c r="F110" s="205"/>
      <c r="G110" s="202"/>
      <c r="H110" s="205"/>
      <c r="I110" s="202"/>
      <c r="J110" s="205"/>
      <c r="K110" s="202"/>
      <c r="L110" s="205"/>
      <c r="M110" s="202"/>
      <c r="N110" s="205"/>
      <c r="O110" s="184"/>
      <c r="P110" s="187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172"/>
      <c r="AG110" s="172"/>
    </row>
    <row r="111" spans="1:33" ht="12.75" customHeight="1" x14ac:dyDescent="0.2">
      <c r="A111" s="197"/>
      <c r="B111" s="200"/>
      <c r="C111" s="197"/>
      <c r="D111" s="200"/>
      <c r="E111" s="203"/>
      <c r="F111" s="206"/>
      <c r="G111" s="203"/>
      <c r="H111" s="206"/>
      <c r="I111" s="203"/>
      <c r="J111" s="206"/>
      <c r="K111" s="203"/>
      <c r="L111" s="206"/>
      <c r="M111" s="203"/>
      <c r="N111" s="206"/>
      <c r="O111" s="185"/>
      <c r="P111" s="188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2"/>
      <c r="AG111" s="172"/>
    </row>
    <row r="112" spans="1:33" ht="12.75" customHeight="1" x14ac:dyDescent="0.2">
      <c r="A112" s="195" t="s">
        <v>8</v>
      </c>
      <c r="B112" s="198" t="str">
        <f>B102</f>
        <v>Jack Mills (178)</v>
      </c>
      <c r="C112" s="195" t="s">
        <v>9</v>
      </c>
      <c r="D112" s="198" t="str">
        <f>S102</f>
        <v>Lawrence Stacey (166)</v>
      </c>
      <c r="E112" s="201"/>
      <c r="F112" s="204"/>
      <c r="G112" s="201"/>
      <c r="H112" s="204"/>
      <c r="I112" s="201"/>
      <c r="J112" s="204"/>
      <c r="K112" s="201"/>
      <c r="L112" s="204"/>
      <c r="M112" s="201"/>
      <c r="N112" s="204"/>
      <c r="O112" s="183">
        <f>AD112</f>
        <v>0</v>
      </c>
      <c r="P112" s="186">
        <f>AE112</f>
        <v>0</v>
      </c>
      <c r="T112" s="172">
        <f>IF(E112&gt;F112,1,0)</f>
        <v>0</v>
      </c>
      <c r="U112" s="172">
        <f>IF(F112&gt;E112,1,0)</f>
        <v>0</v>
      </c>
      <c r="V112" s="172">
        <f>IF(G112&gt;H112,1,0)</f>
        <v>0</v>
      </c>
      <c r="W112" s="172">
        <f>IF(H112&gt;G112,1,0)</f>
        <v>0</v>
      </c>
      <c r="X112" s="172">
        <f>IF(I112&gt;J112,1,0)</f>
        <v>0</v>
      </c>
      <c r="Y112" s="172">
        <f>IF(J112&gt;I112,1,0)</f>
        <v>0</v>
      </c>
      <c r="Z112" s="172">
        <f>IF(K112&gt;L112,1,0)</f>
        <v>0</v>
      </c>
      <c r="AA112" s="172">
        <f>IF(L112&gt;K112,1,0)</f>
        <v>0</v>
      </c>
      <c r="AB112" s="172">
        <f>IF(M112&gt;N112,1,0)</f>
        <v>0</v>
      </c>
      <c r="AC112" s="172">
        <f>IF(N112&gt;M112,1,0)</f>
        <v>0</v>
      </c>
      <c r="AD112" s="172">
        <f>T112+V112+X112+Z112+AB112</f>
        <v>0</v>
      </c>
      <c r="AE112" s="172">
        <f>U112+W112+Y112+AA112+AC112</f>
        <v>0</v>
      </c>
      <c r="AF112" s="172">
        <f>IF(AD112&gt;AE112,1,0)</f>
        <v>0</v>
      </c>
      <c r="AG112" s="172">
        <f>IF(AE112&gt;AD112,1,0)</f>
        <v>0</v>
      </c>
    </row>
    <row r="113" spans="1:33" ht="12.75" customHeight="1" x14ac:dyDescent="0.2">
      <c r="A113" s="196"/>
      <c r="B113" s="199"/>
      <c r="C113" s="196"/>
      <c r="D113" s="199"/>
      <c r="E113" s="202"/>
      <c r="F113" s="205"/>
      <c r="G113" s="202"/>
      <c r="H113" s="205"/>
      <c r="I113" s="202"/>
      <c r="J113" s="205"/>
      <c r="K113" s="202"/>
      <c r="L113" s="205"/>
      <c r="M113" s="202"/>
      <c r="N113" s="205"/>
      <c r="O113" s="184"/>
      <c r="P113" s="187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</row>
    <row r="114" spans="1:33" ht="12.75" customHeight="1" x14ac:dyDescent="0.2">
      <c r="A114" s="197"/>
      <c r="B114" s="200"/>
      <c r="C114" s="197"/>
      <c r="D114" s="200"/>
      <c r="E114" s="203"/>
      <c r="F114" s="206"/>
      <c r="G114" s="203"/>
      <c r="H114" s="206"/>
      <c r="I114" s="203"/>
      <c r="J114" s="206"/>
      <c r="K114" s="203"/>
      <c r="L114" s="206"/>
      <c r="M114" s="203"/>
      <c r="N114" s="206"/>
      <c r="O114" s="185"/>
      <c r="P114" s="188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</row>
    <row r="115" spans="1:33" ht="12.75" customHeight="1" x14ac:dyDescent="0.2">
      <c r="A115" s="173" t="s">
        <v>11</v>
      </c>
      <c r="B115" s="174"/>
      <c r="C115" s="175"/>
      <c r="D115" s="173" t="s">
        <v>12</v>
      </c>
      <c r="E115" s="174"/>
      <c r="F115" s="175"/>
      <c r="G115" s="182" t="s">
        <v>35</v>
      </c>
      <c r="H115" s="174"/>
      <c r="I115" s="174"/>
      <c r="J115" s="174"/>
      <c r="K115" s="174"/>
      <c r="L115" s="174"/>
      <c r="M115" s="174"/>
      <c r="N115" s="175"/>
      <c r="O115" s="183">
        <f>AF115</f>
        <v>0</v>
      </c>
      <c r="P115" s="186">
        <f>AG115</f>
        <v>0</v>
      </c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172">
        <f>SUM(AF99:AF114)</f>
        <v>0</v>
      </c>
      <c r="AG115" s="172">
        <f>SUM(AG99:AG114)</f>
        <v>0</v>
      </c>
    </row>
    <row r="116" spans="1:33" ht="12.75" customHeight="1" x14ac:dyDescent="0.2">
      <c r="A116" s="176"/>
      <c r="B116" s="177"/>
      <c r="C116" s="178"/>
      <c r="D116" s="176"/>
      <c r="E116" s="177"/>
      <c r="F116" s="178"/>
      <c r="G116" s="176"/>
      <c r="H116" s="177"/>
      <c r="I116" s="177"/>
      <c r="J116" s="177"/>
      <c r="K116" s="177"/>
      <c r="L116" s="177"/>
      <c r="M116" s="177"/>
      <c r="N116" s="178"/>
      <c r="O116" s="184"/>
      <c r="P116" s="187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172"/>
      <c r="AG116" s="172"/>
    </row>
    <row r="117" spans="1:33" ht="12.75" customHeight="1" x14ac:dyDescent="0.2">
      <c r="A117" s="176"/>
      <c r="B117" s="177"/>
      <c r="C117" s="178"/>
      <c r="D117" s="176"/>
      <c r="E117" s="177"/>
      <c r="F117" s="178"/>
      <c r="G117" s="176"/>
      <c r="H117" s="177"/>
      <c r="I117" s="177"/>
      <c r="J117" s="177"/>
      <c r="K117" s="177"/>
      <c r="L117" s="177"/>
      <c r="M117" s="177"/>
      <c r="N117" s="178"/>
      <c r="O117" s="185"/>
      <c r="P117" s="188"/>
    </row>
    <row r="118" spans="1:33" ht="12.75" customHeight="1" x14ac:dyDescent="0.2">
      <c r="A118" s="176"/>
      <c r="B118" s="177"/>
      <c r="C118" s="178"/>
      <c r="D118" s="176"/>
      <c r="E118" s="177"/>
      <c r="F118" s="178"/>
      <c r="G118" s="176"/>
      <c r="H118" s="177"/>
      <c r="I118" s="177"/>
      <c r="J118" s="177"/>
      <c r="K118" s="177"/>
      <c r="L118" s="177"/>
      <c r="M118" s="177"/>
      <c r="N118" s="178"/>
      <c r="O118" s="189"/>
      <c r="P118" s="190"/>
    </row>
    <row r="119" spans="1:33" ht="12.75" customHeight="1" x14ac:dyDescent="0.2">
      <c r="A119" s="176"/>
      <c r="B119" s="177"/>
      <c r="C119" s="178"/>
      <c r="D119" s="176"/>
      <c r="E119" s="177"/>
      <c r="F119" s="178"/>
      <c r="G119" s="176"/>
      <c r="H119" s="177"/>
      <c r="I119" s="177"/>
      <c r="J119" s="177"/>
      <c r="K119" s="177"/>
      <c r="L119" s="177"/>
      <c r="M119" s="177"/>
      <c r="N119" s="178"/>
      <c r="O119" s="191"/>
      <c r="P119" s="192"/>
    </row>
    <row r="120" spans="1:33" ht="12.75" customHeight="1" x14ac:dyDescent="0.2">
      <c r="A120" s="179"/>
      <c r="B120" s="180"/>
      <c r="C120" s="181"/>
      <c r="D120" s="179"/>
      <c r="E120" s="180"/>
      <c r="F120" s="181"/>
      <c r="G120" s="179"/>
      <c r="H120" s="180"/>
      <c r="I120" s="180"/>
      <c r="J120" s="180"/>
      <c r="K120" s="180"/>
      <c r="L120" s="180"/>
      <c r="M120" s="180"/>
      <c r="N120" s="181"/>
      <c r="O120" s="193"/>
      <c r="P120" s="194"/>
    </row>
    <row r="121" spans="1:33" ht="12.75" customHeight="1" x14ac:dyDescent="0.2">
      <c r="A121" s="163" t="s">
        <v>29</v>
      </c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5"/>
    </row>
    <row r="122" spans="1:33" ht="12.75" customHeight="1" x14ac:dyDescent="0.2">
      <c r="A122" s="166"/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8"/>
    </row>
    <row r="123" spans="1:33" ht="12.75" customHeight="1" x14ac:dyDescent="0.2">
      <c r="A123" s="169"/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1"/>
    </row>
    <row r="124" spans="1:33" x14ac:dyDescent="0.2">
      <c r="A124" s="220" t="str">
        <f>A1</f>
        <v>ISLE OF MAN TABLE TENNIS ASSOCIATION</v>
      </c>
      <c r="B124" s="221"/>
      <c r="C124" s="221"/>
      <c r="D124" s="221"/>
      <c r="E124" s="221"/>
      <c r="F124" s="221"/>
      <c r="G124" s="221"/>
      <c r="H124" s="221"/>
      <c r="I124" s="221"/>
      <c r="J124" s="221"/>
      <c r="K124" s="221"/>
      <c r="L124" s="221"/>
      <c r="M124" s="221"/>
      <c r="N124" s="221"/>
      <c r="O124" s="221"/>
      <c r="P124" s="222"/>
    </row>
    <row r="125" spans="1:33" x14ac:dyDescent="0.2">
      <c r="A125" s="223"/>
      <c r="B125" s="224"/>
      <c r="C125" s="224"/>
      <c r="D125" s="224"/>
      <c r="E125" s="224"/>
      <c r="F125" s="224"/>
      <c r="G125" s="224"/>
      <c r="H125" s="224"/>
      <c r="I125" s="224"/>
      <c r="J125" s="224"/>
      <c r="K125" s="224"/>
      <c r="L125" s="224"/>
      <c r="M125" s="224"/>
      <c r="N125" s="224"/>
      <c r="O125" s="224"/>
      <c r="P125" s="225"/>
    </row>
    <row r="126" spans="1:33" x14ac:dyDescent="0.2">
      <c r="A126" s="223"/>
      <c r="B126" s="224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4"/>
      <c r="N126" s="224"/>
      <c r="O126" s="224"/>
      <c r="P126" s="225"/>
    </row>
    <row r="127" spans="1:33" x14ac:dyDescent="0.2">
      <c r="A127" s="226" t="str">
        <f>A4</f>
        <v>HOME COUNTRIES INTERNATIONAL CHAMPIONSHIP - MEN TEAM</v>
      </c>
      <c r="B127" s="227"/>
      <c r="C127" s="227"/>
      <c r="D127" s="227"/>
      <c r="E127" s="227"/>
      <c r="F127" s="227"/>
      <c r="G127" s="227"/>
      <c r="H127" s="227"/>
      <c r="I127" s="227"/>
      <c r="J127" s="227"/>
      <c r="K127" s="227"/>
      <c r="L127" s="227"/>
      <c r="M127" s="227"/>
      <c r="N127" s="227"/>
      <c r="O127" s="227"/>
      <c r="P127" s="228"/>
    </row>
    <row r="128" spans="1:33" x14ac:dyDescent="0.2">
      <c r="A128" s="226"/>
      <c r="B128" s="227"/>
      <c r="C128" s="227"/>
      <c r="D128" s="227"/>
      <c r="E128" s="227"/>
      <c r="F128" s="227"/>
      <c r="G128" s="227"/>
      <c r="H128" s="227"/>
      <c r="I128" s="227"/>
      <c r="J128" s="227"/>
      <c r="K128" s="227"/>
      <c r="L128" s="227"/>
      <c r="M128" s="227"/>
      <c r="N128" s="227"/>
      <c r="O128" s="227"/>
      <c r="P128" s="228"/>
    </row>
    <row r="129" spans="1:33" x14ac:dyDescent="0.2">
      <c r="A129" s="229"/>
      <c r="B129" s="230"/>
      <c r="C129" s="230"/>
      <c r="D129" s="230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  <c r="O129" s="230"/>
      <c r="P129" s="231"/>
    </row>
    <row r="130" spans="1:33" ht="20.25" x14ac:dyDescent="0.2">
      <c r="A130" s="232" t="s">
        <v>27</v>
      </c>
      <c r="B130" s="233"/>
      <c r="C130" s="232" t="s">
        <v>28</v>
      </c>
      <c r="D130" s="236"/>
      <c r="E130" s="15"/>
      <c r="F130" s="15"/>
      <c r="G130" s="239" t="s">
        <v>24</v>
      </c>
      <c r="H130" s="239"/>
      <c r="I130" s="241" t="str">
        <f>I7</f>
        <v>Saturday 9th November 2019</v>
      </c>
      <c r="J130" s="242"/>
      <c r="K130" s="242"/>
      <c r="L130" s="242"/>
      <c r="M130" s="242"/>
      <c r="N130" s="242"/>
      <c r="O130" s="242"/>
      <c r="P130" s="16"/>
    </row>
    <row r="131" spans="1:33" x14ac:dyDescent="0.2">
      <c r="A131" s="234"/>
      <c r="B131" s="235"/>
      <c r="C131" s="237"/>
      <c r="D131" s="238"/>
      <c r="E131" s="17"/>
      <c r="F131" s="17"/>
      <c r="G131" s="240"/>
      <c r="H131" s="240"/>
      <c r="I131" s="243"/>
      <c r="J131" s="243"/>
      <c r="K131" s="243"/>
      <c r="L131" s="243"/>
      <c r="M131" s="243"/>
      <c r="N131" s="243"/>
      <c r="O131" s="243"/>
      <c r="P131" s="18"/>
    </row>
    <row r="132" spans="1:33" x14ac:dyDescent="0.2">
      <c r="A132" s="244" t="str">
        <f>Schedule!D36</f>
        <v>NO MATCH</v>
      </c>
      <c r="B132" s="245"/>
      <c r="C132" s="244" t="str">
        <f>Schedule!F36</f>
        <v>WALES</v>
      </c>
      <c r="D132" s="250"/>
      <c r="E132" s="17"/>
      <c r="F132" s="17"/>
      <c r="G132" s="240" t="s">
        <v>25</v>
      </c>
      <c r="H132" s="240"/>
      <c r="I132" s="243" t="str">
        <f>Schedule!A36</f>
        <v>N</v>
      </c>
      <c r="J132" s="243"/>
      <c r="K132" s="243"/>
      <c r="L132" s="243"/>
      <c r="M132" s="243"/>
      <c r="N132" s="243"/>
      <c r="O132" s="243"/>
      <c r="P132" s="18"/>
    </row>
    <row r="133" spans="1:33" x14ac:dyDescent="0.2">
      <c r="A133" s="246"/>
      <c r="B133" s="247"/>
      <c r="C133" s="251"/>
      <c r="D133" s="252"/>
      <c r="E133" s="17"/>
      <c r="F133" s="17"/>
      <c r="G133" s="240"/>
      <c r="H133" s="240"/>
      <c r="I133" s="243"/>
      <c r="J133" s="243"/>
      <c r="K133" s="243"/>
      <c r="L133" s="243"/>
      <c r="M133" s="243"/>
      <c r="N133" s="243"/>
      <c r="O133" s="243"/>
      <c r="P133" s="18"/>
    </row>
    <row r="134" spans="1:33" x14ac:dyDescent="0.2">
      <c r="A134" s="246"/>
      <c r="B134" s="247"/>
      <c r="C134" s="251"/>
      <c r="D134" s="252"/>
      <c r="E134" s="17"/>
      <c r="F134" s="17"/>
      <c r="G134" s="240" t="s">
        <v>26</v>
      </c>
      <c r="H134" s="240"/>
      <c r="I134" s="255">
        <f>I11</f>
        <v>0.47916666666666669</v>
      </c>
      <c r="J134" s="255"/>
      <c r="K134" s="255"/>
      <c r="L134" s="255"/>
      <c r="M134" s="255"/>
      <c r="N134" s="255"/>
      <c r="O134" s="255"/>
      <c r="P134" s="18"/>
    </row>
    <row r="135" spans="1:33" x14ac:dyDescent="0.2">
      <c r="A135" s="246"/>
      <c r="B135" s="247"/>
      <c r="C135" s="251"/>
      <c r="D135" s="252"/>
      <c r="E135" s="17"/>
      <c r="F135" s="17"/>
      <c r="G135" s="240"/>
      <c r="H135" s="240"/>
      <c r="I135" s="255"/>
      <c r="J135" s="255"/>
      <c r="K135" s="255"/>
      <c r="L135" s="255"/>
      <c r="M135" s="255"/>
      <c r="N135" s="255"/>
      <c r="O135" s="255"/>
      <c r="P135" s="18"/>
    </row>
    <row r="136" spans="1:33" x14ac:dyDescent="0.2">
      <c r="A136" s="246"/>
      <c r="B136" s="247"/>
      <c r="C136" s="251"/>
      <c r="D136" s="252"/>
      <c r="E136" s="17"/>
      <c r="F136" s="17"/>
      <c r="G136" s="256" t="s">
        <v>30</v>
      </c>
      <c r="H136" s="256"/>
      <c r="I136" s="243" t="str">
        <f>I13</f>
        <v>Session 5</v>
      </c>
      <c r="J136" s="243"/>
      <c r="K136" s="243"/>
      <c r="L136" s="243"/>
      <c r="M136" s="243"/>
      <c r="N136" s="243"/>
      <c r="O136" s="243"/>
      <c r="P136" s="18"/>
    </row>
    <row r="137" spans="1:33" x14ac:dyDescent="0.2">
      <c r="A137" s="248"/>
      <c r="B137" s="249"/>
      <c r="C137" s="253"/>
      <c r="D137" s="254"/>
      <c r="E137" s="17"/>
      <c r="F137" s="17"/>
      <c r="G137" s="257"/>
      <c r="H137" s="257"/>
      <c r="I137" s="257"/>
      <c r="J137" s="257"/>
      <c r="K137" s="257"/>
      <c r="L137" s="257"/>
      <c r="M137" s="257"/>
      <c r="N137" s="257"/>
      <c r="O137" s="257"/>
      <c r="P137" s="18"/>
    </row>
    <row r="138" spans="1:33" x14ac:dyDescent="0.2">
      <c r="A138" s="215" t="s">
        <v>14</v>
      </c>
      <c r="B138" s="216"/>
      <c r="C138" s="215" t="s">
        <v>13</v>
      </c>
      <c r="D138" s="216"/>
      <c r="E138" s="219" t="s">
        <v>0</v>
      </c>
      <c r="F138" s="216"/>
      <c r="G138" s="219" t="s">
        <v>1</v>
      </c>
      <c r="H138" s="216"/>
      <c r="I138" s="219" t="s">
        <v>2</v>
      </c>
      <c r="J138" s="216"/>
      <c r="K138" s="219" t="s">
        <v>3</v>
      </c>
      <c r="L138" s="216"/>
      <c r="M138" s="219" t="s">
        <v>4</v>
      </c>
      <c r="N138" s="216"/>
      <c r="O138" s="219" t="s">
        <v>5</v>
      </c>
      <c r="P138" s="216"/>
      <c r="T138" s="172">
        <v>1</v>
      </c>
      <c r="U138" s="172"/>
      <c r="V138" s="172">
        <v>2</v>
      </c>
      <c r="W138" s="172"/>
      <c r="X138" s="172">
        <v>3</v>
      </c>
      <c r="Y138" s="172"/>
      <c r="Z138" s="172">
        <v>4</v>
      </c>
      <c r="AA138" s="172"/>
      <c r="AB138" s="172">
        <v>5</v>
      </c>
      <c r="AC138" s="172"/>
      <c r="AD138" s="212" t="s">
        <v>53</v>
      </c>
      <c r="AE138" s="172"/>
      <c r="AF138" s="213" t="s">
        <v>52</v>
      </c>
      <c r="AG138" s="214"/>
    </row>
    <row r="139" spans="1:33" x14ac:dyDescent="0.2">
      <c r="A139" s="217"/>
      <c r="B139" s="218"/>
      <c r="C139" s="217"/>
      <c r="D139" s="218"/>
      <c r="E139" s="217"/>
      <c r="F139" s="218"/>
      <c r="G139" s="217"/>
      <c r="H139" s="218"/>
      <c r="I139" s="217"/>
      <c r="J139" s="218"/>
      <c r="K139" s="217"/>
      <c r="L139" s="218"/>
      <c r="M139" s="217"/>
      <c r="N139" s="218"/>
      <c r="O139" s="217"/>
      <c r="P139" s="218"/>
      <c r="T139" s="48" t="s">
        <v>20</v>
      </c>
      <c r="U139" s="48" t="s">
        <v>7</v>
      </c>
      <c r="V139" s="48" t="s">
        <v>20</v>
      </c>
      <c r="W139" s="48" t="s">
        <v>7</v>
      </c>
      <c r="X139" s="48" t="s">
        <v>20</v>
      </c>
      <c r="Y139" s="48" t="s">
        <v>7</v>
      </c>
      <c r="Z139" s="48" t="s">
        <v>20</v>
      </c>
      <c r="AA139" s="48" t="s">
        <v>7</v>
      </c>
      <c r="AB139" s="48" t="s">
        <v>20</v>
      </c>
      <c r="AC139" s="48" t="s">
        <v>7</v>
      </c>
      <c r="AD139" s="48" t="s">
        <v>20</v>
      </c>
      <c r="AE139" s="48" t="s">
        <v>7</v>
      </c>
      <c r="AF139" s="48" t="s">
        <v>20</v>
      </c>
      <c r="AG139" s="48" t="s">
        <v>7</v>
      </c>
    </row>
    <row r="140" spans="1:33" x14ac:dyDescent="0.2">
      <c r="A140" s="195" t="s">
        <v>7</v>
      </c>
      <c r="B140" s="198" t="str">
        <f>S140</f>
        <v>No Match (200)</v>
      </c>
      <c r="C140" s="195" t="s">
        <v>9</v>
      </c>
      <c r="D140" s="198" t="str">
        <f>S143</f>
        <v>Lauren Stacey (160)</v>
      </c>
      <c r="E140" s="201"/>
      <c r="F140" s="204"/>
      <c r="G140" s="201"/>
      <c r="H140" s="204"/>
      <c r="I140" s="201"/>
      <c r="J140" s="204"/>
      <c r="K140" s="201"/>
      <c r="L140" s="204"/>
      <c r="M140" s="201"/>
      <c r="N140" s="204"/>
      <c r="O140" s="183">
        <f>AD140</f>
        <v>0</v>
      </c>
      <c r="P140" s="186">
        <f>AE140</f>
        <v>0</v>
      </c>
      <c r="Q140" s="21" t="s">
        <v>7</v>
      </c>
      <c r="R140" s="22" t="str">
        <f>VLOOKUP(A132,teamdata,2)</f>
        <v>NONESM1</v>
      </c>
      <c r="S140" s="19" t="str">
        <f>VLOOKUP(R140,players,4)</f>
        <v>No Match (200)</v>
      </c>
      <c r="T140" s="172">
        <f>IF(E140&gt;F140,1,0)</f>
        <v>0</v>
      </c>
      <c r="U140" s="172">
        <f>IF(F140&gt;E140,1,0)</f>
        <v>0</v>
      </c>
      <c r="V140" s="172">
        <f>IF(G140&gt;H140,1,0)</f>
        <v>0</v>
      </c>
      <c r="W140" s="172">
        <f>IF(H140&gt;G140,1,0)</f>
        <v>0</v>
      </c>
      <c r="X140" s="172">
        <f>IF(I140&gt;J140,1,0)</f>
        <v>0</v>
      </c>
      <c r="Y140" s="172">
        <f>IF(J140&gt;I140,1,0)</f>
        <v>0</v>
      </c>
      <c r="Z140" s="172">
        <f>IF(K140&gt;L140,1,0)</f>
        <v>0</v>
      </c>
      <c r="AA140" s="172">
        <f>IF(L140&gt;K140,1,0)</f>
        <v>0</v>
      </c>
      <c r="AB140" s="172">
        <f>IF(M140&gt;N140,1,0)</f>
        <v>0</v>
      </c>
      <c r="AC140" s="172">
        <f>IF(N140&gt;M140,1,0)</f>
        <v>0</v>
      </c>
      <c r="AD140" s="172">
        <f>T140+V140+X140+Z140+AB140</f>
        <v>0</v>
      </c>
      <c r="AE140" s="172">
        <f>U140+W140+Y140+AA140+AC140</f>
        <v>0</v>
      </c>
      <c r="AF140" s="172">
        <f>IF(AD140&gt;AE140,1,0)</f>
        <v>0</v>
      </c>
      <c r="AG140" s="172">
        <f>IF(AE140&gt;AD140,1,0)</f>
        <v>0</v>
      </c>
    </row>
    <row r="141" spans="1:33" x14ac:dyDescent="0.2">
      <c r="A141" s="196"/>
      <c r="B141" s="199"/>
      <c r="C141" s="196"/>
      <c r="D141" s="199"/>
      <c r="E141" s="202"/>
      <c r="F141" s="205"/>
      <c r="G141" s="202"/>
      <c r="H141" s="205"/>
      <c r="I141" s="202"/>
      <c r="J141" s="205"/>
      <c r="K141" s="202"/>
      <c r="L141" s="205"/>
      <c r="M141" s="202"/>
      <c r="N141" s="205"/>
      <c r="O141" s="184"/>
      <c r="P141" s="187"/>
      <c r="Q141" s="21" t="s">
        <v>8</v>
      </c>
      <c r="R141" s="22" t="str">
        <f>VLOOKUP(A132,teamdata,3)</f>
        <v>NONESM2</v>
      </c>
      <c r="S141" s="19" t="str">
        <f>VLOOKUP(R141,players,4)</f>
        <v>No Match (201)</v>
      </c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  <c r="AD141" s="172"/>
      <c r="AE141" s="172"/>
      <c r="AF141" s="172"/>
      <c r="AG141" s="172"/>
    </row>
    <row r="142" spans="1:33" x14ac:dyDescent="0.2">
      <c r="A142" s="197"/>
      <c r="B142" s="200"/>
      <c r="C142" s="197"/>
      <c r="D142" s="200"/>
      <c r="E142" s="203"/>
      <c r="F142" s="206"/>
      <c r="G142" s="203"/>
      <c r="H142" s="206"/>
      <c r="I142" s="203"/>
      <c r="J142" s="206"/>
      <c r="K142" s="203"/>
      <c r="L142" s="206"/>
      <c r="M142" s="203"/>
      <c r="N142" s="206"/>
      <c r="O142" s="185"/>
      <c r="P142" s="188"/>
      <c r="Q142" s="23"/>
      <c r="R142" s="22"/>
      <c r="S142" s="19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  <c r="AF142" s="172"/>
      <c r="AG142" s="172"/>
    </row>
    <row r="143" spans="1:33" x14ac:dyDescent="0.2">
      <c r="A143" s="195" t="s">
        <v>8</v>
      </c>
      <c r="B143" s="198" t="str">
        <f>S141</f>
        <v>No Match (201)</v>
      </c>
      <c r="C143" s="195" t="s">
        <v>6</v>
      </c>
      <c r="D143" s="198" t="str">
        <f>S144</f>
        <v>Lauren Stacey (160)</v>
      </c>
      <c r="E143" s="201"/>
      <c r="F143" s="204"/>
      <c r="G143" s="201"/>
      <c r="H143" s="204"/>
      <c r="I143" s="201"/>
      <c r="J143" s="204"/>
      <c r="K143" s="201"/>
      <c r="L143" s="204"/>
      <c r="M143" s="201"/>
      <c r="N143" s="204"/>
      <c r="O143" s="183">
        <f>AD143</f>
        <v>0</v>
      </c>
      <c r="P143" s="186">
        <f>AE143</f>
        <v>0</v>
      </c>
      <c r="Q143" s="24" t="s">
        <v>9</v>
      </c>
      <c r="R143" s="22" t="str">
        <f>VLOOKUP(C132,teamdata,3)</f>
        <v>WALSM2</v>
      </c>
      <c r="S143" s="19" t="str">
        <f>VLOOKUP(R143,players,4)</f>
        <v>Lauren Stacey (160)</v>
      </c>
      <c r="T143" s="172">
        <f>IF(E143&gt;F143,1,0)</f>
        <v>0</v>
      </c>
      <c r="U143" s="172">
        <f>IF(F143&gt;E143,1,0)</f>
        <v>0</v>
      </c>
      <c r="V143" s="172">
        <f>IF(G143&gt;H143,1,0)</f>
        <v>0</v>
      </c>
      <c r="W143" s="172">
        <f>IF(H143&gt;G143,1,0)</f>
        <v>0</v>
      </c>
      <c r="X143" s="172">
        <f>IF(I143&gt;J143,1,0)</f>
        <v>0</v>
      </c>
      <c r="Y143" s="172">
        <f>IF(J143&gt;I143,1,0)</f>
        <v>0</v>
      </c>
      <c r="Z143" s="172">
        <f>IF(K143&gt;L143,1,0)</f>
        <v>0</v>
      </c>
      <c r="AA143" s="172">
        <f>IF(L143&gt;K143,1,0)</f>
        <v>0</v>
      </c>
      <c r="AB143" s="172">
        <f>IF(M143&gt;N143,1,0)</f>
        <v>0</v>
      </c>
      <c r="AC143" s="172">
        <f>IF(N143&gt;M143,1,0)</f>
        <v>0</v>
      </c>
      <c r="AD143" s="172">
        <f>T143+V143+X143+Z143+AB143</f>
        <v>0</v>
      </c>
      <c r="AE143" s="172">
        <f>U143+W143+Y143+AA143+AC143</f>
        <v>0</v>
      </c>
      <c r="AF143" s="172">
        <f>IF(AD143&gt;AE143,1,0)</f>
        <v>0</v>
      </c>
      <c r="AG143" s="172">
        <f>IF(AE143&gt;AD143,1,0)</f>
        <v>0</v>
      </c>
    </row>
    <row r="144" spans="1:33" x14ac:dyDescent="0.2">
      <c r="A144" s="196"/>
      <c r="B144" s="199"/>
      <c r="C144" s="196"/>
      <c r="D144" s="199"/>
      <c r="E144" s="202"/>
      <c r="F144" s="205"/>
      <c r="G144" s="202"/>
      <c r="H144" s="205"/>
      <c r="I144" s="202"/>
      <c r="J144" s="205"/>
      <c r="K144" s="202"/>
      <c r="L144" s="205"/>
      <c r="M144" s="202"/>
      <c r="N144" s="205"/>
      <c r="O144" s="184"/>
      <c r="P144" s="187"/>
      <c r="Q144" s="21" t="s">
        <v>6</v>
      </c>
      <c r="R144" s="22" t="str">
        <f>VLOOKUP(C132,teamdata,2)</f>
        <v>WALSM1</v>
      </c>
      <c r="S144" s="19" t="str">
        <f>VLOOKUP(R144,players,4)</f>
        <v>Lauren Stacey (160)</v>
      </c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  <c r="AD144" s="172"/>
      <c r="AE144" s="172"/>
      <c r="AF144" s="172"/>
      <c r="AG144" s="172"/>
    </row>
    <row r="145" spans="1:33" x14ac:dyDescent="0.2">
      <c r="A145" s="197"/>
      <c r="B145" s="200"/>
      <c r="C145" s="197"/>
      <c r="D145" s="200"/>
      <c r="E145" s="203"/>
      <c r="F145" s="206"/>
      <c r="G145" s="203"/>
      <c r="H145" s="206"/>
      <c r="I145" s="203"/>
      <c r="J145" s="206"/>
      <c r="K145" s="203"/>
      <c r="L145" s="206"/>
      <c r="M145" s="203"/>
      <c r="N145" s="206"/>
      <c r="O145" s="185"/>
      <c r="P145" s="188"/>
      <c r="S145" s="19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72"/>
      <c r="AF145" s="172"/>
      <c r="AG145" s="172"/>
    </row>
    <row r="146" spans="1:33" x14ac:dyDescent="0.2">
      <c r="A146" s="207" t="s">
        <v>10</v>
      </c>
      <c r="B146" s="198" t="str">
        <f>S146</f>
        <v>No Match (200)</v>
      </c>
      <c r="C146" s="211" t="s">
        <v>10</v>
      </c>
      <c r="D146" s="198" t="str">
        <f>S148</f>
        <v>Lauren Stacey (160)</v>
      </c>
      <c r="E146" s="201"/>
      <c r="F146" s="204"/>
      <c r="G146" s="201"/>
      <c r="H146" s="204"/>
      <c r="I146" s="201"/>
      <c r="J146" s="204"/>
      <c r="K146" s="201"/>
      <c r="L146" s="204"/>
      <c r="M146" s="201"/>
      <c r="N146" s="204"/>
      <c r="O146" s="183">
        <f>AD146</f>
        <v>0</v>
      </c>
      <c r="P146" s="186">
        <f>AE146</f>
        <v>0</v>
      </c>
      <c r="Q146" s="21" t="s">
        <v>7</v>
      </c>
      <c r="R146" s="22" t="str">
        <f>R140</f>
        <v>NONESM1</v>
      </c>
      <c r="S146" s="19" t="str">
        <f>VLOOKUP(R146,players,4)</f>
        <v>No Match (200)</v>
      </c>
      <c r="T146" s="172">
        <f>IF(E146&gt;F146,1,0)</f>
        <v>0</v>
      </c>
      <c r="U146" s="172">
        <f>IF(F146&gt;E146,1,0)</f>
        <v>0</v>
      </c>
      <c r="V146" s="172">
        <f>IF(G146&gt;H146,1,0)</f>
        <v>0</v>
      </c>
      <c r="W146" s="172">
        <f>IF(H146&gt;G146,1,0)</f>
        <v>0</v>
      </c>
      <c r="X146" s="172">
        <f>IF(I146&gt;J146,1,0)</f>
        <v>0</v>
      </c>
      <c r="Y146" s="172">
        <f>IF(J146&gt;I146,1,0)</f>
        <v>0</v>
      </c>
      <c r="Z146" s="172">
        <f>IF(K146&gt;L146,1,0)</f>
        <v>0</v>
      </c>
      <c r="AA146" s="172">
        <f>IF(L146&gt;K146,1,0)</f>
        <v>0</v>
      </c>
      <c r="AB146" s="172">
        <f>IF(M146&gt;N146,1,0)</f>
        <v>0</v>
      </c>
      <c r="AC146" s="172">
        <f>IF(N146&gt;M146,1,0)</f>
        <v>0</v>
      </c>
      <c r="AD146" s="172">
        <f>T146+V146+X146+Z146+AB146</f>
        <v>0</v>
      </c>
      <c r="AE146" s="172">
        <f>U146+W146+Y146+AA146+AC146</f>
        <v>0</v>
      </c>
      <c r="AF146" s="172">
        <f>IF(AD146&gt;AE146,1,0)</f>
        <v>0</v>
      </c>
      <c r="AG146" s="172">
        <f>IF(AE146&gt;AD146,1,0)</f>
        <v>0</v>
      </c>
    </row>
    <row r="147" spans="1:33" x14ac:dyDescent="0.2">
      <c r="A147" s="208"/>
      <c r="B147" s="199"/>
      <c r="C147" s="209"/>
      <c r="D147" s="199"/>
      <c r="E147" s="202"/>
      <c r="F147" s="205"/>
      <c r="G147" s="202"/>
      <c r="H147" s="205"/>
      <c r="I147" s="202"/>
      <c r="J147" s="205"/>
      <c r="K147" s="202"/>
      <c r="L147" s="205"/>
      <c r="M147" s="202"/>
      <c r="N147" s="205"/>
      <c r="O147" s="184"/>
      <c r="P147" s="187"/>
      <c r="Q147" s="21" t="s">
        <v>8</v>
      </c>
      <c r="R147" s="22" t="str">
        <f>R141</f>
        <v>NONESM2</v>
      </c>
      <c r="S147" s="19" t="str">
        <f>VLOOKUP(R147,players,4)</f>
        <v>No Match (201)</v>
      </c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</row>
    <row r="148" spans="1:33" x14ac:dyDescent="0.2">
      <c r="A148" s="209"/>
      <c r="B148" s="199" t="str">
        <f>S147</f>
        <v>No Match (201)</v>
      </c>
      <c r="C148" s="209"/>
      <c r="D148" s="199" t="str">
        <f>S149</f>
        <v>Lauren Stacey (160)</v>
      </c>
      <c r="E148" s="202"/>
      <c r="F148" s="205"/>
      <c r="G148" s="202"/>
      <c r="H148" s="205"/>
      <c r="I148" s="202"/>
      <c r="J148" s="205"/>
      <c r="K148" s="202"/>
      <c r="L148" s="205"/>
      <c r="M148" s="202"/>
      <c r="N148" s="205"/>
      <c r="O148" s="184"/>
      <c r="P148" s="187"/>
      <c r="Q148" s="21" t="s">
        <v>9</v>
      </c>
      <c r="R148" s="22" t="str">
        <f>R144</f>
        <v>WALSM1</v>
      </c>
      <c r="S148" s="19" t="str">
        <f>VLOOKUP(R148,players,4)</f>
        <v>Lauren Stacey (160)</v>
      </c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  <c r="AF148" s="172"/>
      <c r="AG148" s="172"/>
    </row>
    <row r="149" spans="1:33" x14ac:dyDescent="0.2">
      <c r="A149" s="210"/>
      <c r="B149" s="200"/>
      <c r="C149" s="210"/>
      <c r="D149" s="200"/>
      <c r="E149" s="203"/>
      <c r="F149" s="206"/>
      <c r="G149" s="203"/>
      <c r="H149" s="206"/>
      <c r="I149" s="203"/>
      <c r="J149" s="206"/>
      <c r="K149" s="203"/>
      <c r="L149" s="206"/>
      <c r="M149" s="203"/>
      <c r="N149" s="206"/>
      <c r="O149" s="185"/>
      <c r="P149" s="188"/>
      <c r="Q149" s="21" t="s">
        <v>6</v>
      </c>
      <c r="R149" s="22" t="str">
        <f>R143</f>
        <v>WALSM2</v>
      </c>
      <c r="S149" s="19" t="str">
        <f>VLOOKUP(R149,players,4)</f>
        <v>Lauren Stacey (160)</v>
      </c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  <c r="AF149" s="172"/>
      <c r="AG149" s="172"/>
    </row>
    <row r="150" spans="1:33" x14ac:dyDescent="0.2">
      <c r="A150" s="195" t="s">
        <v>7</v>
      </c>
      <c r="B150" s="198" t="str">
        <f>B140</f>
        <v>No Match (200)</v>
      </c>
      <c r="C150" s="195" t="s">
        <v>6</v>
      </c>
      <c r="D150" s="198" t="str">
        <f>S144</f>
        <v>Lauren Stacey (160)</v>
      </c>
      <c r="E150" s="201"/>
      <c r="F150" s="204"/>
      <c r="G150" s="201"/>
      <c r="H150" s="204"/>
      <c r="I150" s="201"/>
      <c r="J150" s="204"/>
      <c r="K150" s="201"/>
      <c r="L150" s="204"/>
      <c r="M150" s="201"/>
      <c r="N150" s="204"/>
      <c r="O150" s="183">
        <f>AD150</f>
        <v>0</v>
      </c>
      <c r="P150" s="186">
        <f>AE150</f>
        <v>0</v>
      </c>
      <c r="T150" s="172">
        <f>IF(E150&gt;F150,1,0)</f>
        <v>0</v>
      </c>
      <c r="U150" s="172">
        <f>IF(F150&gt;E150,1,0)</f>
        <v>0</v>
      </c>
      <c r="V150" s="172">
        <f>IF(G150&gt;H150,1,0)</f>
        <v>0</v>
      </c>
      <c r="W150" s="172">
        <f>IF(H150&gt;G150,1,0)</f>
        <v>0</v>
      </c>
      <c r="X150" s="172">
        <f>IF(I150&gt;J150,1,0)</f>
        <v>0</v>
      </c>
      <c r="Y150" s="172">
        <f>IF(J150&gt;I150,1,0)</f>
        <v>0</v>
      </c>
      <c r="Z150" s="172">
        <f>IF(K150&gt;L150,1,0)</f>
        <v>0</v>
      </c>
      <c r="AA150" s="172">
        <f>IF(L150&gt;K150,1,0)</f>
        <v>0</v>
      </c>
      <c r="AB150" s="172">
        <f>IF(M150&gt;N150,1,0)</f>
        <v>0</v>
      </c>
      <c r="AC150" s="172">
        <f>IF(N150&gt;M150,1,0)</f>
        <v>0</v>
      </c>
      <c r="AD150" s="172">
        <f>T150+V150+X150+Z150+AB150</f>
        <v>0</v>
      </c>
      <c r="AE150" s="172">
        <f>U150+W150+Y150+AA150+AC150</f>
        <v>0</v>
      </c>
      <c r="AF150" s="172">
        <f>IF(AD150&gt;AE150,1,0)</f>
        <v>0</v>
      </c>
      <c r="AG150" s="172">
        <f>IF(AE150&gt;AD150,1,0)</f>
        <v>0</v>
      </c>
    </row>
    <row r="151" spans="1:33" x14ac:dyDescent="0.2">
      <c r="A151" s="196"/>
      <c r="B151" s="199"/>
      <c r="C151" s="196"/>
      <c r="D151" s="199"/>
      <c r="E151" s="202"/>
      <c r="F151" s="205"/>
      <c r="G151" s="202"/>
      <c r="H151" s="205"/>
      <c r="I151" s="202"/>
      <c r="J151" s="205"/>
      <c r="K151" s="202"/>
      <c r="L151" s="205"/>
      <c r="M151" s="202"/>
      <c r="N151" s="205"/>
      <c r="O151" s="184"/>
      <c r="P151" s="187"/>
      <c r="T151" s="172"/>
      <c r="U151" s="172"/>
      <c r="V151" s="172"/>
      <c r="W151" s="172"/>
      <c r="X151" s="172"/>
      <c r="Y151" s="172"/>
      <c r="Z151" s="172"/>
      <c r="AA151" s="172"/>
      <c r="AB151" s="172"/>
      <c r="AC151" s="172"/>
      <c r="AD151" s="172"/>
      <c r="AE151" s="172"/>
      <c r="AF151" s="172"/>
      <c r="AG151" s="172"/>
    </row>
    <row r="152" spans="1:33" x14ac:dyDescent="0.2">
      <c r="A152" s="197"/>
      <c r="B152" s="200"/>
      <c r="C152" s="197"/>
      <c r="D152" s="200"/>
      <c r="E152" s="203"/>
      <c r="F152" s="206"/>
      <c r="G152" s="203"/>
      <c r="H152" s="206"/>
      <c r="I152" s="203"/>
      <c r="J152" s="206"/>
      <c r="K152" s="203"/>
      <c r="L152" s="206"/>
      <c r="M152" s="203"/>
      <c r="N152" s="206"/>
      <c r="O152" s="185"/>
      <c r="P152" s="188"/>
      <c r="T152" s="172"/>
      <c r="U152" s="172"/>
      <c r="V152" s="172"/>
      <c r="W152" s="172"/>
      <c r="X152" s="172"/>
      <c r="Y152" s="172"/>
      <c r="Z152" s="172"/>
      <c r="AA152" s="172"/>
      <c r="AB152" s="172"/>
      <c r="AC152" s="172"/>
      <c r="AD152" s="172"/>
      <c r="AE152" s="172"/>
      <c r="AF152" s="172"/>
      <c r="AG152" s="172"/>
    </row>
    <row r="153" spans="1:33" x14ac:dyDescent="0.2">
      <c r="A153" s="195" t="s">
        <v>8</v>
      </c>
      <c r="B153" s="198" t="str">
        <f>B143</f>
        <v>No Match (201)</v>
      </c>
      <c r="C153" s="195" t="s">
        <v>9</v>
      </c>
      <c r="D153" s="198" t="str">
        <f>S143</f>
        <v>Lauren Stacey (160)</v>
      </c>
      <c r="E153" s="201"/>
      <c r="F153" s="204"/>
      <c r="G153" s="201"/>
      <c r="H153" s="204"/>
      <c r="I153" s="201"/>
      <c r="J153" s="204"/>
      <c r="K153" s="201"/>
      <c r="L153" s="204"/>
      <c r="M153" s="201"/>
      <c r="N153" s="204"/>
      <c r="O153" s="183">
        <f>AD153</f>
        <v>0</v>
      </c>
      <c r="P153" s="186">
        <f>AE153</f>
        <v>0</v>
      </c>
      <c r="T153" s="172">
        <f>IF(E153&gt;F153,1,0)</f>
        <v>0</v>
      </c>
      <c r="U153" s="172">
        <f>IF(F153&gt;E153,1,0)</f>
        <v>0</v>
      </c>
      <c r="V153" s="172">
        <f>IF(G153&gt;H153,1,0)</f>
        <v>0</v>
      </c>
      <c r="W153" s="172">
        <f>IF(H153&gt;G153,1,0)</f>
        <v>0</v>
      </c>
      <c r="X153" s="172">
        <f>IF(I153&gt;J153,1,0)</f>
        <v>0</v>
      </c>
      <c r="Y153" s="172">
        <f>IF(J153&gt;I153,1,0)</f>
        <v>0</v>
      </c>
      <c r="Z153" s="172">
        <f>IF(K153&gt;L153,1,0)</f>
        <v>0</v>
      </c>
      <c r="AA153" s="172">
        <f>IF(L153&gt;K153,1,0)</f>
        <v>0</v>
      </c>
      <c r="AB153" s="172">
        <f>IF(M153&gt;N153,1,0)</f>
        <v>0</v>
      </c>
      <c r="AC153" s="172">
        <f>IF(N153&gt;M153,1,0)</f>
        <v>0</v>
      </c>
      <c r="AD153" s="172">
        <f>T153+V153+X153+Z153+AB153</f>
        <v>0</v>
      </c>
      <c r="AE153" s="172">
        <f>U153+W153+Y153+AA153+AC153</f>
        <v>0</v>
      </c>
      <c r="AF153" s="172">
        <f>IF(AD153&gt;AE153,1,0)</f>
        <v>0</v>
      </c>
      <c r="AG153" s="172">
        <f>IF(AE153&gt;AD153,1,0)</f>
        <v>0</v>
      </c>
    </row>
    <row r="154" spans="1:33" x14ac:dyDescent="0.2">
      <c r="A154" s="196"/>
      <c r="B154" s="199"/>
      <c r="C154" s="196"/>
      <c r="D154" s="199"/>
      <c r="E154" s="202"/>
      <c r="F154" s="205"/>
      <c r="G154" s="202"/>
      <c r="H154" s="205"/>
      <c r="I154" s="202"/>
      <c r="J154" s="205"/>
      <c r="K154" s="202"/>
      <c r="L154" s="205"/>
      <c r="M154" s="202"/>
      <c r="N154" s="205"/>
      <c r="O154" s="184"/>
      <c r="P154" s="187"/>
      <c r="T154" s="172"/>
      <c r="U154" s="172"/>
      <c r="V154" s="172"/>
      <c r="W154" s="172"/>
      <c r="X154" s="172"/>
      <c r="Y154" s="172"/>
      <c r="Z154" s="172"/>
      <c r="AA154" s="172"/>
      <c r="AB154" s="172"/>
      <c r="AC154" s="172"/>
      <c r="AD154" s="172"/>
      <c r="AE154" s="172"/>
      <c r="AF154" s="172"/>
      <c r="AG154" s="172"/>
    </row>
    <row r="155" spans="1:33" x14ac:dyDescent="0.2">
      <c r="A155" s="197"/>
      <c r="B155" s="200"/>
      <c r="C155" s="197"/>
      <c r="D155" s="200"/>
      <c r="E155" s="203"/>
      <c r="F155" s="206"/>
      <c r="G155" s="203"/>
      <c r="H155" s="206"/>
      <c r="I155" s="203"/>
      <c r="J155" s="206"/>
      <c r="K155" s="203"/>
      <c r="L155" s="206"/>
      <c r="M155" s="203"/>
      <c r="N155" s="206"/>
      <c r="O155" s="185"/>
      <c r="P155" s="188"/>
      <c r="T155" s="172"/>
      <c r="U155" s="172"/>
      <c r="V155" s="172"/>
      <c r="W155" s="172"/>
      <c r="X155" s="172"/>
      <c r="Y155" s="172"/>
      <c r="Z155" s="172"/>
      <c r="AA155" s="172"/>
      <c r="AB155" s="172"/>
      <c r="AC155" s="172"/>
      <c r="AD155" s="172"/>
      <c r="AE155" s="172"/>
      <c r="AF155" s="172"/>
      <c r="AG155" s="172"/>
    </row>
    <row r="156" spans="1:33" x14ac:dyDescent="0.2">
      <c r="A156" s="173" t="s">
        <v>11</v>
      </c>
      <c r="B156" s="174"/>
      <c r="C156" s="175"/>
      <c r="D156" s="173" t="s">
        <v>12</v>
      </c>
      <c r="E156" s="174"/>
      <c r="F156" s="175"/>
      <c r="G156" s="182" t="s">
        <v>35</v>
      </c>
      <c r="H156" s="174"/>
      <c r="I156" s="174"/>
      <c r="J156" s="174"/>
      <c r="K156" s="174"/>
      <c r="L156" s="174"/>
      <c r="M156" s="174"/>
      <c r="N156" s="175"/>
      <c r="O156" s="183">
        <f>AF156</f>
        <v>0</v>
      </c>
      <c r="P156" s="186">
        <f>AG156</f>
        <v>0</v>
      </c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172">
        <f>SUM(AF140:AF155)</f>
        <v>0</v>
      </c>
      <c r="AG156" s="172">
        <f>SUM(AG140:AG155)</f>
        <v>0</v>
      </c>
    </row>
    <row r="157" spans="1:33" x14ac:dyDescent="0.2">
      <c r="A157" s="176"/>
      <c r="B157" s="177"/>
      <c r="C157" s="178"/>
      <c r="D157" s="176"/>
      <c r="E157" s="177"/>
      <c r="F157" s="178"/>
      <c r="G157" s="176"/>
      <c r="H157" s="177"/>
      <c r="I157" s="177"/>
      <c r="J157" s="177"/>
      <c r="K157" s="177"/>
      <c r="L157" s="177"/>
      <c r="M157" s="177"/>
      <c r="N157" s="178"/>
      <c r="O157" s="184"/>
      <c r="P157" s="187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172"/>
      <c r="AG157" s="172"/>
    </row>
    <row r="158" spans="1:33" x14ac:dyDescent="0.2">
      <c r="A158" s="176"/>
      <c r="B158" s="177"/>
      <c r="C158" s="178"/>
      <c r="D158" s="176"/>
      <c r="E158" s="177"/>
      <c r="F158" s="178"/>
      <c r="G158" s="176"/>
      <c r="H158" s="177"/>
      <c r="I158" s="177"/>
      <c r="J158" s="177"/>
      <c r="K158" s="177"/>
      <c r="L158" s="177"/>
      <c r="M158" s="177"/>
      <c r="N158" s="178"/>
      <c r="O158" s="185"/>
      <c r="P158" s="188"/>
    </row>
    <row r="159" spans="1:33" x14ac:dyDescent="0.2">
      <c r="A159" s="176"/>
      <c r="B159" s="177"/>
      <c r="C159" s="178"/>
      <c r="D159" s="176"/>
      <c r="E159" s="177"/>
      <c r="F159" s="178"/>
      <c r="G159" s="176"/>
      <c r="H159" s="177"/>
      <c r="I159" s="177"/>
      <c r="J159" s="177"/>
      <c r="K159" s="177"/>
      <c r="L159" s="177"/>
      <c r="M159" s="177"/>
      <c r="N159" s="178"/>
      <c r="O159" s="189"/>
      <c r="P159" s="190"/>
    </row>
    <row r="160" spans="1:33" x14ac:dyDescent="0.2">
      <c r="A160" s="176"/>
      <c r="B160" s="177"/>
      <c r="C160" s="178"/>
      <c r="D160" s="176"/>
      <c r="E160" s="177"/>
      <c r="F160" s="178"/>
      <c r="G160" s="176"/>
      <c r="H160" s="177"/>
      <c r="I160" s="177"/>
      <c r="J160" s="177"/>
      <c r="K160" s="177"/>
      <c r="L160" s="177"/>
      <c r="M160" s="177"/>
      <c r="N160" s="178"/>
      <c r="O160" s="191"/>
      <c r="P160" s="192"/>
    </row>
    <row r="161" spans="1:16" x14ac:dyDescent="0.2">
      <c r="A161" s="179"/>
      <c r="B161" s="180"/>
      <c r="C161" s="181"/>
      <c r="D161" s="179"/>
      <c r="E161" s="180"/>
      <c r="F161" s="181"/>
      <c r="G161" s="179"/>
      <c r="H161" s="180"/>
      <c r="I161" s="180"/>
      <c r="J161" s="180"/>
      <c r="K161" s="180"/>
      <c r="L161" s="180"/>
      <c r="M161" s="180"/>
      <c r="N161" s="181"/>
      <c r="O161" s="193"/>
      <c r="P161" s="194"/>
    </row>
    <row r="162" spans="1:16" x14ac:dyDescent="0.2">
      <c r="A162" s="163" t="s">
        <v>29</v>
      </c>
      <c r="B162" s="164"/>
      <c r="C162" s="164"/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5"/>
    </row>
    <row r="163" spans="1:16" x14ac:dyDescent="0.2">
      <c r="A163" s="166"/>
      <c r="B163" s="167"/>
      <c r="C163" s="167"/>
      <c r="D163" s="167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8"/>
    </row>
    <row r="164" spans="1:16" x14ac:dyDescent="0.2">
      <c r="A164" s="169"/>
      <c r="B164" s="170"/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1"/>
    </row>
    <row r="167" spans="1:16" x14ac:dyDescent="0.2">
      <c r="D167" s="14" t="str">
        <f>_xlfn.CONCAT(A9,C9)</f>
        <v>SCOTLANDENGLAND</v>
      </c>
      <c r="E167" s="14">
        <f>O33</f>
        <v>0</v>
      </c>
      <c r="F167" s="14">
        <f>P33</f>
        <v>0</v>
      </c>
    </row>
    <row r="168" spans="1:16" x14ac:dyDescent="0.2">
      <c r="D168" s="14" t="str">
        <f>_xlfn.CONCAT(A50,C50)</f>
        <v>IRELANDISLE OF MAN</v>
      </c>
      <c r="E168" s="14">
        <f>O74</f>
        <v>0</v>
      </c>
      <c r="F168" s="14">
        <f>P74</f>
        <v>0</v>
      </c>
    </row>
    <row r="169" spans="1:16" x14ac:dyDescent="0.2">
      <c r="D169" s="14" t="str">
        <f>_xlfn.CONCAT(A91,C91)</f>
        <v>JERSEYGUERNSEY</v>
      </c>
      <c r="E169" s="14">
        <f>O115</f>
        <v>0</v>
      </c>
      <c r="F169" s="14">
        <f>P115</f>
        <v>0</v>
      </c>
    </row>
    <row r="170" spans="1:16" x14ac:dyDescent="0.2">
      <c r="D170" s="14" t="str">
        <f>_xlfn.CONCAT(A132,C132)</f>
        <v>NO MATCHWALES</v>
      </c>
      <c r="E170" s="14">
        <f>O156</f>
        <v>0</v>
      </c>
      <c r="F170" s="14">
        <f>P156</f>
        <v>0</v>
      </c>
    </row>
    <row r="171" spans="1:16" x14ac:dyDescent="0.2">
      <c r="D171" s="14" t="str">
        <f>_xlfn.CONCAT(C9,A9)</f>
        <v>ENGLANDSCOTLAND</v>
      </c>
      <c r="E171" s="14">
        <f t="shared" ref="E171:E174" si="0">F167</f>
        <v>0</v>
      </c>
      <c r="F171" s="14">
        <f t="shared" ref="F171:F174" si="1">E167</f>
        <v>0</v>
      </c>
    </row>
    <row r="172" spans="1:16" x14ac:dyDescent="0.2">
      <c r="D172" s="14" t="str">
        <f>_xlfn.CONCAT(C50,A50)</f>
        <v>ISLE OF MANIRELAND</v>
      </c>
      <c r="E172" s="14">
        <f t="shared" si="0"/>
        <v>0</v>
      </c>
      <c r="F172" s="14">
        <f t="shared" si="1"/>
        <v>0</v>
      </c>
    </row>
    <row r="173" spans="1:16" x14ac:dyDescent="0.2">
      <c r="D173" s="14" t="str">
        <f>_xlfn.CONCAT(C91,A91)</f>
        <v>GUERNSEYJERSEY</v>
      </c>
      <c r="E173" s="14">
        <f t="shared" si="0"/>
        <v>0</v>
      </c>
      <c r="F173" s="14">
        <f t="shared" si="1"/>
        <v>0</v>
      </c>
    </row>
    <row r="174" spans="1:16" x14ac:dyDescent="0.2">
      <c r="D174" s="14" t="str">
        <f>_xlfn.CONCAT(C132,A132)</f>
        <v>WALESNO MATCH</v>
      </c>
      <c r="E174" s="14">
        <f t="shared" si="0"/>
        <v>0</v>
      </c>
      <c r="F174" s="14">
        <f t="shared" si="1"/>
        <v>0</v>
      </c>
    </row>
    <row r="176" spans="1:16" x14ac:dyDescent="0.2">
      <c r="D176" s="14" t="str">
        <f>_xlfn.CONCAT(R17,R20)</f>
        <v>SCOSM1ENGSM2</v>
      </c>
      <c r="E176" s="14">
        <f>O17</f>
        <v>0</v>
      </c>
      <c r="F176" s="14">
        <f>P17</f>
        <v>0</v>
      </c>
    </row>
    <row r="177" spans="4:6" x14ac:dyDescent="0.2">
      <c r="D177" s="14" t="str">
        <f>_xlfn.CONCAT(R18,R21)</f>
        <v>SCOSM2ENGSM1</v>
      </c>
      <c r="E177" s="14">
        <f>O20</f>
        <v>0</v>
      </c>
      <c r="F177" s="14">
        <f>P20</f>
        <v>0</v>
      </c>
    </row>
    <row r="178" spans="4:6" x14ac:dyDescent="0.2">
      <c r="D178" s="14" t="str">
        <f>_xlfn.CONCAT(R17,R21)</f>
        <v>SCOSM1ENGSM1</v>
      </c>
      <c r="E178" s="14">
        <f>O27</f>
        <v>0</v>
      </c>
      <c r="F178" s="14">
        <f>P27</f>
        <v>0</v>
      </c>
    </row>
    <row r="179" spans="4:6" x14ac:dyDescent="0.2">
      <c r="D179" s="14" t="str">
        <f>_xlfn.CONCAT(R18,R20)</f>
        <v>SCOSM2ENGSM2</v>
      </c>
      <c r="E179" s="14">
        <f>O30</f>
        <v>0</v>
      </c>
      <c r="F179" s="14">
        <f>P30</f>
        <v>0</v>
      </c>
    </row>
    <row r="180" spans="4:6" x14ac:dyDescent="0.2">
      <c r="D180" s="14" t="str">
        <f>_xlfn.CONCAT(R58,R61)</f>
        <v>IRESM1IOMSM2</v>
      </c>
      <c r="E180" s="14">
        <f>O58</f>
        <v>0</v>
      </c>
      <c r="F180" s="14">
        <f>P58</f>
        <v>0</v>
      </c>
    </row>
    <row r="181" spans="4:6" x14ac:dyDescent="0.2">
      <c r="D181" s="14" t="str">
        <f>_xlfn.CONCAT(R59,R62)</f>
        <v>IRESM2IOMSM1</v>
      </c>
      <c r="E181" s="14">
        <f>O61</f>
        <v>0</v>
      </c>
      <c r="F181" s="14">
        <f>P61</f>
        <v>0</v>
      </c>
    </row>
    <row r="182" spans="4:6" x14ac:dyDescent="0.2">
      <c r="D182" s="14" t="str">
        <f>_xlfn.CONCAT(R58,R62)</f>
        <v>IRESM1IOMSM1</v>
      </c>
      <c r="E182" s="14">
        <f>O68</f>
        <v>0</v>
      </c>
      <c r="F182" s="14">
        <f>P68</f>
        <v>0</v>
      </c>
    </row>
    <row r="183" spans="4:6" x14ac:dyDescent="0.2">
      <c r="D183" s="14" t="str">
        <f>_xlfn.CONCAT(R59,R61)</f>
        <v>IRESM2IOMSM2</v>
      </c>
      <c r="E183" s="14">
        <f>O71</f>
        <v>0</v>
      </c>
      <c r="F183" s="14">
        <f>P71</f>
        <v>0</v>
      </c>
    </row>
    <row r="184" spans="4:6" x14ac:dyDescent="0.2">
      <c r="D184" s="14" t="str">
        <f>_xlfn.CONCAT(R99,R102)</f>
        <v>JSYSM1GSYSM2</v>
      </c>
      <c r="E184" s="14">
        <f>O99</f>
        <v>0</v>
      </c>
      <c r="F184" s="14">
        <f>P99</f>
        <v>0</v>
      </c>
    </row>
    <row r="185" spans="4:6" x14ac:dyDescent="0.2">
      <c r="D185" s="14" t="str">
        <f>_xlfn.CONCAT(R100,R103)</f>
        <v>JSYSM2GSYSM1</v>
      </c>
      <c r="E185" s="14">
        <f>O102</f>
        <v>0</v>
      </c>
      <c r="F185" s="14">
        <f>P102</f>
        <v>0</v>
      </c>
    </row>
    <row r="186" spans="4:6" x14ac:dyDescent="0.2">
      <c r="D186" s="14" t="str">
        <f>_xlfn.CONCAT(R99,R103)</f>
        <v>JSYSM1GSYSM1</v>
      </c>
      <c r="E186" s="14">
        <f>O109</f>
        <v>0</v>
      </c>
      <c r="F186" s="14">
        <f>P109</f>
        <v>0</v>
      </c>
    </row>
    <row r="187" spans="4:6" x14ac:dyDescent="0.2">
      <c r="D187" s="14" t="str">
        <f>_xlfn.CONCAT(R100,R102)</f>
        <v>JSYSM2GSYSM2</v>
      </c>
      <c r="E187" s="14">
        <f>O112</f>
        <v>0</v>
      </c>
      <c r="F187" s="14">
        <f>P112</f>
        <v>0</v>
      </c>
    </row>
    <row r="188" spans="4:6" x14ac:dyDescent="0.2">
      <c r="D188" s="14" t="str">
        <f>_xlfn.CONCAT(R140,R143)</f>
        <v>NONESM1WALSM2</v>
      </c>
      <c r="E188" s="14">
        <f>O140</f>
        <v>0</v>
      </c>
      <c r="F188" s="14">
        <f>P140</f>
        <v>0</v>
      </c>
    </row>
    <row r="189" spans="4:6" x14ac:dyDescent="0.2">
      <c r="D189" s="14" t="str">
        <f>_xlfn.CONCAT(R141,R144)</f>
        <v>NONESM2WALSM1</v>
      </c>
      <c r="E189" s="14">
        <f>O143</f>
        <v>0</v>
      </c>
      <c r="F189" s="14">
        <f>P143</f>
        <v>0</v>
      </c>
    </row>
    <row r="190" spans="4:6" x14ac:dyDescent="0.2">
      <c r="D190" s="14" t="str">
        <f>_xlfn.CONCAT(R140,R144)</f>
        <v>NONESM1WALSM1</v>
      </c>
      <c r="E190" s="14">
        <f>O150</f>
        <v>0</v>
      </c>
      <c r="F190" s="14">
        <f>P150</f>
        <v>0</v>
      </c>
    </row>
    <row r="191" spans="4:6" x14ac:dyDescent="0.2">
      <c r="D191" s="14" t="str">
        <f>_xlfn.CONCAT(R141,R143)</f>
        <v>NONESM2WALSM2</v>
      </c>
      <c r="E191" s="14">
        <f>O153</f>
        <v>0</v>
      </c>
      <c r="F191" s="14">
        <f>P153</f>
        <v>0</v>
      </c>
    </row>
    <row r="192" spans="4:6" x14ac:dyDescent="0.2">
      <c r="D192" s="14" t="str">
        <f>_xlfn.CONCAT(R20,R17)</f>
        <v>ENGSM2SCOSM1</v>
      </c>
      <c r="E192" s="14">
        <f t="shared" ref="E192:E207" si="2">F176</f>
        <v>0</v>
      </c>
      <c r="F192" s="14">
        <f t="shared" ref="F192:F207" si="3">E176</f>
        <v>0</v>
      </c>
    </row>
    <row r="193" spans="4:6" x14ac:dyDescent="0.2">
      <c r="D193" s="14" t="str">
        <f>_xlfn.CONCAT(R21,R18)</f>
        <v>ENGSM1SCOSM2</v>
      </c>
      <c r="E193" s="14">
        <f t="shared" si="2"/>
        <v>0</v>
      </c>
      <c r="F193" s="14">
        <f t="shared" si="3"/>
        <v>0</v>
      </c>
    </row>
    <row r="194" spans="4:6" x14ac:dyDescent="0.2">
      <c r="D194" s="14" t="str">
        <f>_xlfn.CONCAT(R21,R17)</f>
        <v>ENGSM1SCOSM1</v>
      </c>
      <c r="E194" s="14">
        <f t="shared" si="2"/>
        <v>0</v>
      </c>
      <c r="F194" s="14">
        <f t="shared" si="3"/>
        <v>0</v>
      </c>
    </row>
    <row r="195" spans="4:6" x14ac:dyDescent="0.2">
      <c r="D195" s="14" t="str">
        <f>_xlfn.CONCAT(R20,R18)</f>
        <v>ENGSM2SCOSM2</v>
      </c>
      <c r="E195" s="14">
        <f t="shared" si="2"/>
        <v>0</v>
      </c>
      <c r="F195" s="14">
        <f t="shared" si="3"/>
        <v>0</v>
      </c>
    </row>
    <row r="196" spans="4:6" x14ac:dyDescent="0.2">
      <c r="D196" s="14" t="str">
        <f>_xlfn.CONCAT(R61,R58)</f>
        <v>IOMSM2IRESM1</v>
      </c>
      <c r="E196" s="14">
        <f t="shared" si="2"/>
        <v>0</v>
      </c>
      <c r="F196" s="14">
        <f t="shared" si="3"/>
        <v>0</v>
      </c>
    </row>
    <row r="197" spans="4:6" x14ac:dyDescent="0.2">
      <c r="D197" s="14" t="str">
        <f>_xlfn.CONCAT(R62,R59)</f>
        <v>IOMSM1IRESM2</v>
      </c>
      <c r="E197" s="14">
        <f t="shared" si="2"/>
        <v>0</v>
      </c>
      <c r="F197" s="14">
        <f t="shared" si="3"/>
        <v>0</v>
      </c>
    </row>
    <row r="198" spans="4:6" x14ac:dyDescent="0.2">
      <c r="D198" s="14" t="str">
        <f>_xlfn.CONCAT(R62,R58)</f>
        <v>IOMSM1IRESM1</v>
      </c>
      <c r="E198" s="14">
        <f t="shared" si="2"/>
        <v>0</v>
      </c>
      <c r="F198" s="14">
        <f t="shared" si="3"/>
        <v>0</v>
      </c>
    </row>
    <row r="199" spans="4:6" x14ac:dyDescent="0.2">
      <c r="D199" s="14" t="str">
        <f>_xlfn.CONCAT(R61,R59)</f>
        <v>IOMSM2IRESM2</v>
      </c>
      <c r="E199" s="14">
        <f t="shared" si="2"/>
        <v>0</v>
      </c>
      <c r="F199" s="14">
        <f t="shared" si="3"/>
        <v>0</v>
      </c>
    </row>
    <row r="200" spans="4:6" x14ac:dyDescent="0.2">
      <c r="D200" s="14" t="str">
        <f>_xlfn.CONCAT(R102,R99)</f>
        <v>GSYSM2JSYSM1</v>
      </c>
      <c r="E200" s="14">
        <f t="shared" si="2"/>
        <v>0</v>
      </c>
      <c r="F200" s="14">
        <f t="shared" si="3"/>
        <v>0</v>
      </c>
    </row>
    <row r="201" spans="4:6" x14ac:dyDescent="0.2">
      <c r="D201" s="14" t="str">
        <f>_xlfn.CONCAT(R103,R100)</f>
        <v>GSYSM1JSYSM2</v>
      </c>
      <c r="E201" s="14">
        <f t="shared" si="2"/>
        <v>0</v>
      </c>
      <c r="F201" s="14">
        <f t="shared" si="3"/>
        <v>0</v>
      </c>
    </row>
    <row r="202" spans="4:6" x14ac:dyDescent="0.2">
      <c r="D202" s="14" t="str">
        <f>_xlfn.CONCAT(R103,R99)</f>
        <v>GSYSM1JSYSM1</v>
      </c>
      <c r="E202" s="14">
        <f t="shared" si="2"/>
        <v>0</v>
      </c>
      <c r="F202" s="14">
        <f t="shared" si="3"/>
        <v>0</v>
      </c>
    </row>
    <row r="203" spans="4:6" x14ac:dyDescent="0.2">
      <c r="D203" s="14" t="str">
        <f>_xlfn.CONCAT(R102,R100)</f>
        <v>GSYSM2JSYSM2</v>
      </c>
      <c r="E203" s="14">
        <f t="shared" si="2"/>
        <v>0</v>
      </c>
      <c r="F203" s="14">
        <f t="shared" si="3"/>
        <v>0</v>
      </c>
    </row>
    <row r="204" spans="4:6" x14ac:dyDescent="0.2">
      <c r="D204" s="14" t="str">
        <f>_xlfn.CONCAT(R143,R140)</f>
        <v>WALSM2NONESM1</v>
      </c>
      <c r="E204" s="14">
        <f t="shared" si="2"/>
        <v>0</v>
      </c>
      <c r="F204" s="14">
        <f t="shared" si="3"/>
        <v>0</v>
      </c>
    </row>
    <row r="205" spans="4:6" x14ac:dyDescent="0.2">
      <c r="D205" s="14" t="str">
        <f>_xlfn.CONCAT(R144,R141)</f>
        <v>WALSM1NONESM2</v>
      </c>
      <c r="E205" s="14">
        <f t="shared" si="2"/>
        <v>0</v>
      </c>
      <c r="F205" s="14">
        <f t="shared" si="3"/>
        <v>0</v>
      </c>
    </row>
    <row r="206" spans="4:6" x14ac:dyDescent="0.2">
      <c r="D206" s="14" t="str">
        <f>_xlfn.CONCAT(R144,R140)</f>
        <v>WALSM1NONESM1</v>
      </c>
      <c r="E206" s="14">
        <f t="shared" si="2"/>
        <v>0</v>
      </c>
      <c r="F206" s="14">
        <f t="shared" si="3"/>
        <v>0</v>
      </c>
    </row>
    <row r="207" spans="4:6" x14ac:dyDescent="0.2">
      <c r="D207" s="14" t="str">
        <f>_xlfn.CONCAT(R143,R141)</f>
        <v>WALSM2NONESM2</v>
      </c>
      <c r="E207" s="14">
        <f t="shared" si="2"/>
        <v>0</v>
      </c>
      <c r="F207" s="14">
        <f t="shared" si="3"/>
        <v>0</v>
      </c>
    </row>
  </sheetData>
  <mergeCells count="762">
    <mergeCell ref="A1:P3"/>
    <mergeCell ref="A4:P6"/>
    <mergeCell ref="A7:B8"/>
    <mergeCell ref="C7:D8"/>
    <mergeCell ref="G7:H8"/>
    <mergeCell ref="I7:O8"/>
    <mergeCell ref="I15:J16"/>
    <mergeCell ref="K15:L16"/>
    <mergeCell ref="A9:B14"/>
    <mergeCell ref="C9:D14"/>
    <mergeCell ref="G9:H10"/>
    <mergeCell ref="I9:O10"/>
    <mergeCell ref="G11:H12"/>
    <mergeCell ref="I11:O12"/>
    <mergeCell ref="G13:H14"/>
    <mergeCell ref="I13:O14"/>
    <mergeCell ref="J17:J19"/>
    <mergeCell ref="K17:K19"/>
    <mergeCell ref="L17:L19"/>
    <mergeCell ref="M17:M19"/>
    <mergeCell ref="AB15:AC15"/>
    <mergeCell ref="AD15:AE15"/>
    <mergeCell ref="AF15:AG15"/>
    <mergeCell ref="A17:A19"/>
    <mergeCell ref="B17:B19"/>
    <mergeCell ref="C17:C19"/>
    <mergeCell ref="D17:D19"/>
    <mergeCell ref="E17:E19"/>
    <mergeCell ref="F17:F19"/>
    <mergeCell ref="G17:G19"/>
    <mergeCell ref="M15:N16"/>
    <mergeCell ref="O15:P16"/>
    <mergeCell ref="T15:U15"/>
    <mergeCell ref="V15:W15"/>
    <mergeCell ref="X15:Y15"/>
    <mergeCell ref="Z15:AA15"/>
    <mergeCell ref="A15:B16"/>
    <mergeCell ref="C15:D16"/>
    <mergeCell ref="E15:F16"/>
    <mergeCell ref="G15:H16"/>
    <mergeCell ref="AC17:AC19"/>
    <mergeCell ref="AD17:AD19"/>
    <mergeCell ref="AE17:AE19"/>
    <mergeCell ref="AF17:AF19"/>
    <mergeCell ref="AG17:AG19"/>
    <mergeCell ref="A20:A22"/>
    <mergeCell ref="B20:B22"/>
    <mergeCell ref="C20:C22"/>
    <mergeCell ref="D20:D22"/>
    <mergeCell ref="E20:E22"/>
    <mergeCell ref="W17:W19"/>
    <mergeCell ref="X17:X19"/>
    <mergeCell ref="Y17:Y19"/>
    <mergeCell ref="Z17:Z19"/>
    <mergeCell ref="AA17:AA19"/>
    <mergeCell ref="AB17:AB19"/>
    <mergeCell ref="N17:N19"/>
    <mergeCell ref="O17:O19"/>
    <mergeCell ref="P17:P19"/>
    <mergeCell ref="T17:T19"/>
    <mergeCell ref="U17:U19"/>
    <mergeCell ref="V17:V19"/>
    <mergeCell ref="H17:H19"/>
    <mergeCell ref="I17:I19"/>
    <mergeCell ref="Y20:Y22"/>
    <mergeCell ref="Z20:Z22"/>
    <mergeCell ref="L20:L22"/>
    <mergeCell ref="M20:M22"/>
    <mergeCell ref="N20:N22"/>
    <mergeCell ref="O20:O22"/>
    <mergeCell ref="P20:P22"/>
    <mergeCell ref="T20:T22"/>
    <mergeCell ref="F20:F22"/>
    <mergeCell ref="G20:G22"/>
    <mergeCell ref="H20:H22"/>
    <mergeCell ref="I20:I22"/>
    <mergeCell ref="J20:J22"/>
    <mergeCell ref="K20:K22"/>
    <mergeCell ref="L23:L26"/>
    <mergeCell ref="M23:M26"/>
    <mergeCell ref="N23:N26"/>
    <mergeCell ref="O23:O26"/>
    <mergeCell ref="AG20:AG22"/>
    <mergeCell ref="A23:A26"/>
    <mergeCell ref="B23:B24"/>
    <mergeCell ref="C23:C26"/>
    <mergeCell ref="D23:D24"/>
    <mergeCell ref="E23:E26"/>
    <mergeCell ref="F23:F26"/>
    <mergeCell ref="G23:G26"/>
    <mergeCell ref="H23:H26"/>
    <mergeCell ref="I23:I26"/>
    <mergeCell ref="AA20:AA22"/>
    <mergeCell ref="AB20:AB22"/>
    <mergeCell ref="AC20:AC22"/>
    <mergeCell ref="AD20:AD22"/>
    <mergeCell ref="AE20:AE22"/>
    <mergeCell ref="AF20:AF22"/>
    <mergeCell ref="U20:U22"/>
    <mergeCell ref="V20:V22"/>
    <mergeCell ref="W20:W22"/>
    <mergeCell ref="X20:X22"/>
    <mergeCell ref="AE23:AE26"/>
    <mergeCell ref="AF23:AF26"/>
    <mergeCell ref="AG23:AG26"/>
    <mergeCell ref="B25:B26"/>
    <mergeCell ref="D25:D26"/>
    <mergeCell ref="A27:A29"/>
    <mergeCell ref="B27:B29"/>
    <mergeCell ref="C27:C29"/>
    <mergeCell ref="D27:D29"/>
    <mergeCell ref="E27:E29"/>
    <mergeCell ref="Y23:Y26"/>
    <mergeCell ref="Z23:Z26"/>
    <mergeCell ref="AA23:AA26"/>
    <mergeCell ref="AB23:AB26"/>
    <mergeCell ref="AC23:AC26"/>
    <mergeCell ref="AD23:AD26"/>
    <mergeCell ref="P23:P26"/>
    <mergeCell ref="T23:T26"/>
    <mergeCell ref="U23:U26"/>
    <mergeCell ref="V23:V26"/>
    <mergeCell ref="W23:W26"/>
    <mergeCell ref="X23:X26"/>
    <mergeCell ref="J23:J26"/>
    <mergeCell ref="K23:K26"/>
    <mergeCell ref="X27:X29"/>
    <mergeCell ref="Y27:Y29"/>
    <mergeCell ref="L27:L29"/>
    <mergeCell ref="M27:M29"/>
    <mergeCell ref="N27:N29"/>
    <mergeCell ref="O27:O29"/>
    <mergeCell ref="P27:P29"/>
    <mergeCell ref="Q27:Q28"/>
    <mergeCell ref="F27:F29"/>
    <mergeCell ref="G27:G29"/>
    <mergeCell ref="H27:H29"/>
    <mergeCell ref="I27:I29"/>
    <mergeCell ref="J27:J29"/>
    <mergeCell ref="K27:K29"/>
    <mergeCell ref="K30:K32"/>
    <mergeCell ref="L30:L32"/>
    <mergeCell ref="M30:M32"/>
    <mergeCell ref="N30:N32"/>
    <mergeCell ref="AF27:AF29"/>
    <mergeCell ref="AG27:AG29"/>
    <mergeCell ref="A30:A32"/>
    <mergeCell ref="B30:B32"/>
    <mergeCell ref="C30:C32"/>
    <mergeCell ref="D30:D32"/>
    <mergeCell ref="E30:E32"/>
    <mergeCell ref="F30:F32"/>
    <mergeCell ref="G30:G32"/>
    <mergeCell ref="H30:H32"/>
    <mergeCell ref="Z27:Z29"/>
    <mergeCell ref="AA27:AA29"/>
    <mergeCell ref="AB27:AB29"/>
    <mergeCell ref="AC27:AC29"/>
    <mergeCell ref="AD27:AD29"/>
    <mergeCell ref="AE27:AE29"/>
    <mergeCell ref="T27:T29"/>
    <mergeCell ref="U27:U29"/>
    <mergeCell ref="V27:V29"/>
    <mergeCell ref="W27:W29"/>
    <mergeCell ref="AD30:AD32"/>
    <mergeCell ref="AE30:AE32"/>
    <mergeCell ref="AF30:AF32"/>
    <mergeCell ref="AG30:AG32"/>
    <mergeCell ref="A33:C38"/>
    <mergeCell ref="D33:F38"/>
    <mergeCell ref="G33:N38"/>
    <mergeCell ref="O33:O35"/>
    <mergeCell ref="P33:P35"/>
    <mergeCell ref="AF33:AF34"/>
    <mergeCell ref="X30:X32"/>
    <mergeCell ref="Y30:Y32"/>
    <mergeCell ref="Z30:Z32"/>
    <mergeCell ref="AA30:AA32"/>
    <mergeCell ref="AB30:AB32"/>
    <mergeCell ref="AC30:AC32"/>
    <mergeCell ref="O30:O32"/>
    <mergeCell ref="P30:P32"/>
    <mergeCell ref="T30:T32"/>
    <mergeCell ref="U30:U32"/>
    <mergeCell ref="V30:V32"/>
    <mergeCell ref="W30:W32"/>
    <mergeCell ref="I30:I32"/>
    <mergeCell ref="J30:J32"/>
    <mergeCell ref="AG33:AG34"/>
    <mergeCell ref="O36:P38"/>
    <mergeCell ref="A39:P41"/>
    <mergeCell ref="A42:P44"/>
    <mergeCell ref="A45:P47"/>
    <mergeCell ref="A48:B49"/>
    <mergeCell ref="C48:D49"/>
    <mergeCell ref="G48:H49"/>
    <mergeCell ref="I48:O49"/>
    <mergeCell ref="I56:J57"/>
    <mergeCell ref="K56:L57"/>
    <mergeCell ref="A50:B55"/>
    <mergeCell ref="C50:D55"/>
    <mergeCell ref="G50:H51"/>
    <mergeCell ref="I50:O51"/>
    <mergeCell ref="G52:H53"/>
    <mergeCell ref="I52:O53"/>
    <mergeCell ref="G54:H55"/>
    <mergeCell ref="I54:O55"/>
    <mergeCell ref="J58:J60"/>
    <mergeCell ref="K58:K60"/>
    <mergeCell ref="L58:L60"/>
    <mergeCell ref="M58:M60"/>
    <mergeCell ref="AB56:AC56"/>
    <mergeCell ref="AD56:AE56"/>
    <mergeCell ref="AF56:AG56"/>
    <mergeCell ref="A58:A60"/>
    <mergeCell ref="B58:B60"/>
    <mergeCell ref="C58:C60"/>
    <mergeCell ref="D58:D60"/>
    <mergeCell ref="E58:E60"/>
    <mergeCell ref="F58:F60"/>
    <mergeCell ref="G58:G60"/>
    <mergeCell ref="M56:N57"/>
    <mergeCell ref="O56:P57"/>
    <mergeCell ref="T56:U56"/>
    <mergeCell ref="V56:W56"/>
    <mergeCell ref="X56:Y56"/>
    <mergeCell ref="Z56:AA56"/>
    <mergeCell ref="A56:B57"/>
    <mergeCell ref="C56:D57"/>
    <mergeCell ref="E56:F57"/>
    <mergeCell ref="G56:H57"/>
    <mergeCell ref="AC58:AC60"/>
    <mergeCell ref="AD58:AD60"/>
    <mergeCell ref="AE58:AE60"/>
    <mergeCell ref="AF58:AF60"/>
    <mergeCell ref="AG58:AG60"/>
    <mergeCell ref="A61:A63"/>
    <mergeCell ref="B61:B63"/>
    <mergeCell ref="C61:C63"/>
    <mergeCell ref="D61:D63"/>
    <mergeCell ref="E61:E63"/>
    <mergeCell ref="W58:W60"/>
    <mergeCell ref="X58:X60"/>
    <mergeCell ref="Y58:Y60"/>
    <mergeCell ref="Z58:Z60"/>
    <mergeCell ref="AA58:AA60"/>
    <mergeCell ref="AB58:AB60"/>
    <mergeCell ref="N58:N60"/>
    <mergeCell ref="O58:O60"/>
    <mergeCell ref="P58:P60"/>
    <mergeCell ref="T58:T60"/>
    <mergeCell ref="U58:U60"/>
    <mergeCell ref="V58:V60"/>
    <mergeCell ref="H58:H60"/>
    <mergeCell ref="I58:I60"/>
    <mergeCell ref="Y61:Y63"/>
    <mergeCell ref="Z61:Z63"/>
    <mergeCell ref="L61:L63"/>
    <mergeCell ref="M61:M63"/>
    <mergeCell ref="N61:N63"/>
    <mergeCell ref="O61:O63"/>
    <mergeCell ref="P61:P63"/>
    <mergeCell ref="T61:T63"/>
    <mergeCell ref="F61:F63"/>
    <mergeCell ref="G61:G63"/>
    <mergeCell ref="H61:H63"/>
    <mergeCell ref="I61:I63"/>
    <mergeCell ref="J61:J63"/>
    <mergeCell ref="K61:K63"/>
    <mergeCell ref="L64:L67"/>
    <mergeCell ref="M64:M67"/>
    <mergeCell ref="N64:N67"/>
    <mergeCell ref="O64:O67"/>
    <mergeCell ref="AG61:AG63"/>
    <mergeCell ref="A64:A67"/>
    <mergeCell ref="B64:B65"/>
    <mergeCell ref="C64:C67"/>
    <mergeCell ref="D64:D65"/>
    <mergeCell ref="E64:E67"/>
    <mergeCell ref="F64:F67"/>
    <mergeCell ref="G64:G67"/>
    <mergeCell ref="H64:H67"/>
    <mergeCell ref="I64:I67"/>
    <mergeCell ref="AA61:AA63"/>
    <mergeCell ref="AB61:AB63"/>
    <mergeCell ref="AC61:AC63"/>
    <mergeCell ref="AD61:AD63"/>
    <mergeCell ref="AE61:AE63"/>
    <mergeCell ref="AF61:AF63"/>
    <mergeCell ref="U61:U63"/>
    <mergeCell ref="V61:V63"/>
    <mergeCell ref="W61:W63"/>
    <mergeCell ref="X61:X63"/>
    <mergeCell ref="AE64:AE67"/>
    <mergeCell ref="AF64:AF67"/>
    <mergeCell ref="AG64:AG67"/>
    <mergeCell ref="B66:B67"/>
    <mergeCell ref="D66:D67"/>
    <mergeCell ref="A68:A70"/>
    <mergeCell ref="B68:B70"/>
    <mergeCell ref="C68:C70"/>
    <mergeCell ref="D68:D70"/>
    <mergeCell ref="E68:E70"/>
    <mergeCell ref="Y64:Y67"/>
    <mergeCell ref="Z64:Z67"/>
    <mergeCell ref="AA64:AA67"/>
    <mergeCell ref="AB64:AB67"/>
    <mergeCell ref="AC64:AC67"/>
    <mergeCell ref="AD64:AD67"/>
    <mergeCell ref="P64:P67"/>
    <mergeCell ref="T64:T67"/>
    <mergeCell ref="U64:U67"/>
    <mergeCell ref="V64:V67"/>
    <mergeCell ref="W64:W67"/>
    <mergeCell ref="X64:X67"/>
    <mergeCell ref="J64:J67"/>
    <mergeCell ref="K64:K67"/>
    <mergeCell ref="X68:X70"/>
    <mergeCell ref="Y68:Y70"/>
    <mergeCell ref="L68:L70"/>
    <mergeCell ref="M68:M70"/>
    <mergeCell ref="N68:N70"/>
    <mergeCell ref="O68:O70"/>
    <mergeCell ref="P68:P70"/>
    <mergeCell ref="Q68:Q69"/>
    <mergeCell ref="F68:F70"/>
    <mergeCell ref="G68:G70"/>
    <mergeCell ref="H68:H70"/>
    <mergeCell ref="I68:I70"/>
    <mergeCell ref="J68:J70"/>
    <mergeCell ref="K68:K70"/>
    <mergeCell ref="K71:K73"/>
    <mergeCell ref="L71:L73"/>
    <mergeCell ref="M71:M73"/>
    <mergeCell ref="N71:N73"/>
    <mergeCell ref="AF68:AF70"/>
    <mergeCell ref="AG68:AG70"/>
    <mergeCell ref="A71:A73"/>
    <mergeCell ref="B71:B73"/>
    <mergeCell ref="C71:C73"/>
    <mergeCell ref="D71:D73"/>
    <mergeCell ref="E71:E73"/>
    <mergeCell ref="F71:F73"/>
    <mergeCell ref="G71:G73"/>
    <mergeCell ref="H71:H73"/>
    <mergeCell ref="Z68:Z70"/>
    <mergeCell ref="AA68:AA70"/>
    <mergeCell ref="AB68:AB70"/>
    <mergeCell ref="AC68:AC70"/>
    <mergeCell ref="AD68:AD70"/>
    <mergeCell ref="AE68:AE70"/>
    <mergeCell ref="T68:T70"/>
    <mergeCell ref="U68:U70"/>
    <mergeCell ref="V68:V70"/>
    <mergeCell ref="W68:W70"/>
    <mergeCell ref="AD71:AD73"/>
    <mergeCell ref="AE71:AE73"/>
    <mergeCell ref="AF71:AF73"/>
    <mergeCell ref="AG71:AG73"/>
    <mergeCell ref="A74:C79"/>
    <mergeCell ref="D74:F79"/>
    <mergeCell ref="G74:N79"/>
    <mergeCell ref="O74:O76"/>
    <mergeCell ref="P74:P76"/>
    <mergeCell ref="AF74:AF75"/>
    <mergeCell ref="X71:X73"/>
    <mergeCell ref="Y71:Y73"/>
    <mergeCell ref="Z71:Z73"/>
    <mergeCell ref="AA71:AA73"/>
    <mergeCell ref="AB71:AB73"/>
    <mergeCell ref="AC71:AC73"/>
    <mergeCell ref="O71:O73"/>
    <mergeCell ref="P71:P73"/>
    <mergeCell ref="T71:T73"/>
    <mergeCell ref="U71:U73"/>
    <mergeCell ref="V71:V73"/>
    <mergeCell ref="W71:W73"/>
    <mergeCell ref="I71:I73"/>
    <mergeCell ref="J71:J73"/>
    <mergeCell ref="AG74:AG75"/>
    <mergeCell ref="O77:P79"/>
    <mergeCell ref="A80:P82"/>
    <mergeCell ref="A83:P85"/>
    <mergeCell ref="A86:P88"/>
    <mergeCell ref="A89:B90"/>
    <mergeCell ref="C89:D90"/>
    <mergeCell ref="G89:H90"/>
    <mergeCell ref="I89:O90"/>
    <mergeCell ref="I97:J98"/>
    <mergeCell ref="K97:L98"/>
    <mergeCell ref="A91:B96"/>
    <mergeCell ref="C91:D96"/>
    <mergeCell ref="G91:H92"/>
    <mergeCell ref="I91:O92"/>
    <mergeCell ref="G93:H94"/>
    <mergeCell ref="I93:O94"/>
    <mergeCell ref="G95:H96"/>
    <mergeCell ref="I95:O96"/>
    <mergeCell ref="J99:J101"/>
    <mergeCell ref="K99:K101"/>
    <mergeCell ref="L99:L101"/>
    <mergeCell ref="M99:M101"/>
    <mergeCell ref="AB97:AC97"/>
    <mergeCell ref="AD97:AE97"/>
    <mergeCell ref="AF97:AG97"/>
    <mergeCell ref="A99:A101"/>
    <mergeCell ref="B99:B101"/>
    <mergeCell ref="C99:C101"/>
    <mergeCell ref="D99:D101"/>
    <mergeCell ref="E99:E101"/>
    <mergeCell ref="F99:F101"/>
    <mergeCell ref="G99:G101"/>
    <mergeCell ref="M97:N98"/>
    <mergeCell ref="O97:P98"/>
    <mergeCell ref="T97:U97"/>
    <mergeCell ref="V97:W97"/>
    <mergeCell ref="X97:Y97"/>
    <mergeCell ref="Z97:AA97"/>
    <mergeCell ref="A97:B98"/>
    <mergeCell ref="C97:D98"/>
    <mergeCell ref="E97:F98"/>
    <mergeCell ref="G97:H98"/>
    <mergeCell ref="AC99:AC101"/>
    <mergeCell ref="AD99:AD101"/>
    <mergeCell ref="AE99:AE101"/>
    <mergeCell ref="AF99:AF101"/>
    <mergeCell ref="AG99:AG101"/>
    <mergeCell ref="A102:A104"/>
    <mergeCell ref="B102:B104"/>
    <mergeCell ref="C102:C104"/>
    <mergeCell ref="D102:D104"/>
    <mergeCell ref="E102:E104"/>
    <mergeCell ref="W99:W101"/>
    <mergeCell ref="X99:X101"/>
    <mergeCell ref="Y99:Y101"/>
    <mergeCell ref="Z99:Z101"/>
    <mergeCell ref="AA99:AA101"/>
    <mergeCell ref="AB99:AB101"/>
    <mergeCell ref="N99:N101"/>
    <mergeCell ref="O99:O101"/>
    <mergeCell ref="P99:P101"/>
    <mergeCell ref="T99:T101"/>
    <mergeCell ref="U99:U101"/>
    <mergeCell ref="V99:V101"/>
    <mergeCell ref="H99:H101"/>
    <mergeCell ref="I99:I101"/>
    <mergeCell ref="Y102:Y104"/>
    <mergeCell ref="Z102:Z104"/>
    <mergeCell ref="L102:L104"/>
    <mergeCell ref="M102:M104"/>
    <mergeCell ref="N102:N104"/>
    <mergeCell ref="O102:O104"/>
    <mergeCell ref="P102:P104"/>
    <mergeCell ref="T102:T104"/>
    <mergeCell ref="F102:F104"/>
    <mergeCell ref="G102:G104"/>
    <mergeCell ref="H102:H104"/>
    <mergeCell ref="I102:I104"/>
    <mergeCell ref="J102:J104"/>
    <mergeCell ref="K102:K104"/>
    <mergeCell ref="L105:L108"/>
    <mergeCell ref="M105:M108"/>
    <mergeCell ref="N105:N108"/>
    <mergeCell ref="O105:O108"/>
    <mergeCell ref="AG102:AG104"/>
    <mergeCell ref="A105:A108"/>
    <mergeCell ref="B105:B106"/>
    <mergeCell ref="C105:C108"/>
    <mergeCell ref="D105:D106"/>
    <mergeCell ref="E105:E108"/>
    <mergeCell ref="F105:F108"/>
    <mergeCell ref="G105:G108"/>
    <mergeCell ref="H105:H108"/>
    <mergeCell ref="I105:I108"/>
    <mergeCell ref="AA102:AA104"/>
    <mergeCell ref="AB102:AB104"/>
    <mergeCell ref="AC102:AC104"/>
    <mergeCell ref="AD102:AD104"/>
    <mergeCell ref="AE102:AE104"/>
    <mergeCell ref="AF102:AF104"/>
    <mergeCell ref="U102:U104"/>
    <mergeCell ref="V102:V104"/>
    <mergeCell ref="W102:W104"/>
    <mergeCell ref="X102:X104"/>
    <mergeCell ref="AE105:AE108"/>
    <mergeCell ref="AF105:AF108"/>
    <mergeCell ref="AG105:AG108"/>
    <mergeCell ref="B107:B108"/>
    <mergeCell ref="D107:D108"/>
    <mergeCell ref="A109:A111"/>
    <mergeCell ref="B109:B111"/>
    <mergeCell ref="C109:C111"/>
    <mergeCell ref="D109:D111"/>
    <mergeCell ref="E109:E111"/>
    <mergeCell ref="Y105:Y108"/>
    <mergeCell ref="Z105:Z108"/>
    <mergeCell ref="AA105:AA108"/>
    <mergeCell ref="AB105:AB108"/>
    <mergeCell ref="AC105:AC108"/>
    <mergeCell ref="AD105:AD108"/>
    <mergeCell ref="P105:P108"/>
    <mergeCell ref="T105:T108"/>
    <mergeCell ref="U105:U108"/>
    <mergeCell ref="V105:V108"/>
    <mergeCell ref="W105:W108"/>
    <mergeCell ref="X105:X108"/>
    <mergeCell ref="J105:J108"/>
    <mergeCell ref="K105:K108"/>
    <mergeCell ref="N109:N111"/>
    <mergeCell ref="O109:O111"/>
    <mergeCell ref="P109:P111"/>
    <mergeCell ref="T109:T111"/>
    <mergeCell ref="F109:F111"/>
    <mergeCell ref="G109:G111"/>
    <mergeCell ref="H109:H111"/>
    <mergeCell ref="I109:I111"/>
    <mergeCell ref="J109:J111"/>
    <mergeCell ref="K109:K111"/>
    <mergeCell ref="AG109:AG111"/>
    <mergeCell ref="A112:A114"/>
    <mergeCell ref="B112:B114"/>
    <mergeCell ref="C112:C114"/>
    <mergeCell ref="D112:D114"/>
    <mergeCell ref="E112:E114"/>
    <mergeCell ref="F112:F114"/>
    <mergeCell ref="G112:G114"/>
    <mergeCell ref="H112:H114"/>
    <mergeCell ref="I112:I114"/>
    <mergeCell ref="AA109:AA111"/>
    <mergeCell ref="AB109:AB111"/>
    <mergeCell ref="AC109:AC111"/>
    <mergeCell ref="AD109:AD111"/>
    <mergeCell ref="AE109:AE111"/>
    <mergeCell ref="AF109:AF111"/>
    <mergeCell ref="U109:U111"/>
    <mergeCell ref="V109:V111"/>
    <mergeCell ref="W109:W111"/>
    <mergeCell ref="X109:X111"/>
    <mergeCell ref="Y109:Y111"/>
    <mergeCell ref="Z109:Z111"/>
    <mergeCell ref="L109:L111"/>
    <mergeCell ref="M109:M111"/>
    <mergeCell ref="AF112:AF114"/>
    <mergeCell ref="AG112:AG114"/>
    <mergeCell ref="A115:C120"/>
    <mergeCell ref="D115:F120"/>
    <mergeCell ref="G115:N120"/>
    <mergeCell ref="O115:O117"/>
    <mergeCell ref="P115:P117"/>
    <mergeCell ref="AF115:AF116"/>
    <mergeCell ref="AG115:AG116"/>
    <mergeCell ref="Y112:Y114"/>
    <mergeCell ref="Z112:Z114"/>
    <mergeCell ref="AA112:AA114"/>
    <mergeCell ref="AB112:AB114"/>
    <mergeCell ref="AC112:AC114"/>
    <mergeCell ref="AD112:AD114"/>
    <mergeCell ref="P112:P114"/>
    <mergeCell ref="T112:T114"/>
    <mergeCell ref="U112:U114"/>
    <mergeCell ref="V112:V114"/>
    <mergeCell ref="W112:W114"/>
    <mergeCell ref="X112:X114"/>
    <mergeCell ref="J112:J114"/>
    <mergeCell ref="K112:K114"/>
    <mergeCell ref="L112:L114"/>
    <mergeCell ref="O118:P120"/>
    <mergeCell ref="A121:P123"/>
    <mergeCell ref="A124:P126"/>
    <mergeCell ref="A127:P129"/>
    <mergeCell ref="A130:B131"/>
    <mergeCell ref="C130:D131"/>
    <mergeCell ref="G130:H131"/>
    <mergeCell ref="I130:O131"/>
    <mergeCell ref="AE112:AE114"/>
    <mergeCell ref="M112:M114"/>
    <mergeCell ref="N112:N114"/>
    <mergeCell ref="O112:O114"/>
    <mergeCell ref="I138:J139"/>
    <mergeCell ref="K138:L139"/>
    <mergeCell ref="A132:B137"/>
    <mergeCell ref="C132:D137"/>
    <mergeCell ref="G132:H133"/>
    <mergeCell ref="I132:O133"/>
    <mergeCell ref="G134:H135"/>
    <mergeCell ref="I134:O135"/>
    <mergeCell ref="G136:H137"/>
    <mergeCell ref="I136:O137"/>
    <mergeCell ref="J140:J142"/>
    <mergeCell ref="K140:K142"/>
    <mergeCell ref="L140:L142"/>
    <mergeCell ref="M140:M142"/>
    <mergeCell ref="AB138:AC138"/>
    <mergeCell ref="AD138:AE138"/>
    <mergeCell ref="AF138:AG138"/>
    <mergeCell ref="A140:A142"/>
    <mergeCell ref="B140:B142"/>
    <mergeCell ref="C140:C142"/>
    <mergeCell ref="D140:D142"/>
    <mergeCell ref="E140:E142"/>
    <mergeCell ref="F140:F142"/>
    <mergeCell ref="G140:G142"/>
    <mergeCell ref="M138:N139"/>
    <mergeCell ref="O138:P139"/>
    <mergeCell ref="T138:U138"/>
    <mergeCell ref="V138:W138"/>
    <mergeCell ref="X138:Y138"/>
    <mergeCell ref="Z138:AA138"/>
    <mergeCell ref="A138:B139"/>
    <mergeCell ref="C138:D139"/>
    <mergeCell ref="E138:F139"/>
    <mergeCell ref="G138:H139"/>
    <mergeCell ref="AC140:AC142"/>
    <mergeCell ref="AD140:AD142"/>
    <mergeCell ref="AE140:AE142"/>
    <mergeCell ref="AF140:AF142"/>
    <mergeCell ref="AG140:AG142"/>
    <mergeCell ref="A143:A145"/>
    <mergeCell ref="B143:B145"/>
    <mergeCell ref="C143:C145"/>
    <mergeCell ref="D143:D145"/>
    <mergeCell ref="E143:E145"/>
    <mergeCell ref="W140:W142"/>
    <mergeCell ref="X140:X142"/>
    <mergeCell ref="Y140:Y142"/>
    <mergeCell ref="Z140:Z142"/>
    <mergeCell ref="AA140:AA142"/>
    <mergeCell ref="AB140:AB142"/>
    <mergeCell ref="N140:N142"/>
    <mergeCell ref="O140:O142"/>
    <mergeCell ref="P140:P142"/>
    <mergeCell ref="T140:T142"/>
    <mergeCell ref="U140:U142"/>
    <mergeCell ref="V140:V142"/>
    <mergeCell ref="H140:H142"/>
    <mergeCell ref="I140:I142"/>
    <mergeCell ref="N143:N145"/>
    <mergeCell ref="O143:O145"/>
    <mergeCell ref="P143:P145"/>
    <mergeCell ref="T143:T145"/>
    <mergeCell ref="F143:F145"/>
    <mergeCell ref="G143:G145"/>
    <mergeCell ref="H143:H145"/>
    <mergeCell ref="I143:I145"/>
    <mergeCell ref="J143:J145"/>
    <mergeCell ref="K143:K145"/>
    <mergeCell ref="AG143:AG145"/>
    <mergeCell ref="A146:A149"/>
    <mergeCell ref="B146:B147"/>
    <mergeCell ref="C146:C149"/>
    <mergeCell ref="D146:D147"/>
    <mergeCell ref="E146:E149"/>
    <mergeCell ref="F146:F149"/>
    <mergeCell ref="G146:G149"/>
    <mergeCell ref="H146:H149"/>
    <mergeCell ref="I146:I149"/>
    <mergeCell ref="AA143:AA145"/>
    <mergeCell ref="AB143:AB145"/>
    <mergeCell ref="AC143:AC145"/>
    <mergeCell ref="AD143:AD145"/>
    <mergeCell ref="AE143:AE145"/>
    <mergeCell ref="AF143:AF145"/>
    <mergeCell ref="U143:U145"/>
    <mergeCell ref="V143:V145"/>
    <mergeCell ref="W143:W145"/>
    <mergeCell ref="X143:X145"/>
    <mergeCell ref="Y143:Y145"/>
    <mergeCell ref="Z143:Z145"/>
    <mergeCell ref="L143:L145"/>
    <mergeCell ref="M143:M145"/>
    <mergeCell ref="B148:B149"/>
    <mergeCell ref="D148:D149"/>
    <mergeCell ref="A150:A152"/>
    <mergeCell ref="B150:B152"/>
    <mergeCell ref="C150:C152"/>
    <mergeCell ref="D150:D152"/>
    <mergeCell ref="E150:E152"/>
    <mergeCell ref="Y146:Y149"/>
    <mergeCell ref="Z146:Z149"/>
    <mergeCell ref="P146:P149"/>
    <mergeCell ref="T146:T149"/>
    <mergeCell ref="U146:U149"/>
    <mergeCell ref="V146:V149"/>
    <mergeCell ref="W146:W149"/>
    <mergeCell ref="X146:X149"/>
    <mergeCell ref="J146:J149"/>
    <mergeCell ref="K146:K149"/>
    <mergeCell ref="L146:L149"/>
    <mergeCell ref="M146:M149"/>
    <mergeCell ref="N146:N149"/>
    <mergeCell ref="O146:O149"/>
    <mergeCell ref="F150:F152"/>
    <mergeCell ref="G150:G152"/>
    <mergeCell ref="H150:H152"/>
    <mergeCell ref="I150:I152"/>
    <mergeCell ref="J150:J152"/>
    <mergeCell ref="K150:K152"/>
    <mergeCell ref="AE146:AE149"/>
    <mergeCell ref="AF146:AF149"/>
    <mergeCell ref="AG146:AG149"/>
    <mergeCell ref="AA146:AA149"/>
    <mergeCell ref="AB146:AB149"/>
    <mergeCell ref="AC146:AC149"/>
    <mergeCell ref="AD146:AD149"/>
    <mergeCell ref="W150:W152"/>
    <mergeCell ref="X150:X152"/>
    <mergeCell ref="Y150:Y152"/>
    <mergeCell ref="Z150:Z152"/>
    <mergeCell ref="L150:L152"/>
    <mergeCell ref="M150:M152"/>
    <mergeCell ref="N150:N152"/>
    <mergeCell ref="O150:O152"/>
    <mergeCell ref="P150:P152"/>
    <mergeCell ref="T150:T152"/>
    <mergeCell ref="J153:J155"/>
    <mergeCell ref="K153:K155"/>
    <mergeCell ref="L153:L155"/>
    <mergeCell ref="M153:M155"/>
    <mergeCell ref="N153:N155"/>
    <mergeCell ref="O153:O155"/>
    <mergeCell ref="AG150:AG152"/>
    <mergeCell ref="A153:A155"/>
    <mergeCell ref="B153:B155"/>
    <mergeCell ref="C153:C155"/>
    <mergeCell ref="D153:D155"/>
    <mergeCell ref="E153:E155"/>
    <mergeCell ref="F153:F155"/>
    <mergeCell ref="G153:G155"/>
    <mergeCell ref="H153:H155"/>
    <mergeCell ref="I153:I155"/>
    <mergeCell ref="AA150:AA152"/>
    <mergeCell ref="AB150:AB152"/>
    <mergeCell ref="AC150:AC152"/>
    <mergeCell ref="AD150:AD152"/>
    <mergeCell ref="AE150:AE152"/>
    <mergeCell ref="AF150:AF152"/>
    <mergeCell ref="U150:U152"/>
    <mergeCell ref="V150:V152"/>
    <mergeCell ref="O159:P161"/>
    <mergeCell ref="A162:P164"/>
    <mergeCell ref="AE153:AE155"/>
    <mergeCell ref="AF153:AF155"/>
    <mergeCell ref="AG153:AG155"/>
    <mergeCell ref="A156:C161"/>
    <mergeCell ref="D156:F161"/>
    <mergeCell ref="G156:N161"/>
    <mergeCell ref="O156:O158"/>
    <mergeCell ref="P156:P158"/>
    <mergeCell ref="AF156:AF157"/>
    <mergeCell ref="AG156:AG157"/>
    <mergeCell ref="Y153:Y155"/>
    <mergeCell ref="Z153:Z155"/>
    <mergeCell ref="AA153:AA155"/>
    <mergeCell ref="AB153:AB155"/>
    <mergeCell ref="AC153:AC155"/>
    <mergeCell ref="AD153:AD155"/>
    <mergeCell ref="P153:P155"/>
    <mergeCell ref="T153:T155"/>
    <mergeCell ref="U153:U155"/>
    <mergeCell ref="V153:V155"/>
    <mergeCell ref="W153:W155"/>
    <mergeCell ref="X153:X155"/>
  </mergeCells>
  <printOptions horizontalCentered="1" verticalCentered="1"/>
  <pageMargins left="0" right="0" top="0" bottom="0" header="0.51181102362204722" footer="0.51181102362204722"/>
  <pageSetup orientation="landscape" r:id="rId1"/>
  <headerFooter alignWithMargins="0"/>
  <rowBreaks count="3" manualBreakCount="3">
    <brk id="41" max="16383" man="1"/>
    <brk id="82" max="15" man="1"/>
    <brk id="123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207"/>
  <sheetViews>
    <sheetView showWhiteSpace="0" zoomScaleNormal="100" workbookViewId="0">
      <selection sqref="A1:P3"/>
    </sheetView>
  </sheetViews>
  <sheetFormatPr defaultColWidth="8.7109375" defaultRowHeight="12.75" x14ac:dyDescent="0.2"/>
  <cols>
    <col min="1" max="1" width="4.7109375" style="14" customWidth="1"/>
    <col min="2" max="2" width="30.7109375" style="14" customWidth="1"/>
    <col min="3" max="3" width="4.7109375" style="14" customWidth="1"/>
    <col min="4" max="4" width="30.7109375" style="14" customWidth="1"/>
    <col min="5" max="16" width="4.7109375" style="14" customWidth="1"/>
    <col min="17" max="17" width="5.7109375" style="13" customWidth="1"/>
    <col min="18" max="18" width="9.28515625" style="14" customWidth="1"/>
    <col min="19" max="19" width="25.7109375" style="14" customWidth="1"/>
    <col min="20" max="33" width="3.7109375" style="14" customWidth="1"/>
    <col min="34" max="16384" width="8.7109375" style="14"/>
  </cols>
  <sheetData>
    <row r="1" spans="1:33" ht="12.75" customHeight="1" x14ac:dyDescent="0.2">
      <c r="A1" s="220" t="str">
        <f>Results!A1</f>
        <v>ISLE OF MAN TABLE TENNIS ASSOCIATION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2"/>
    </row>
    <row r="2" spans="1:33" ht="12.75" customHeight="1" x14ac:dyDescent="0.2">
      <c r="A2" s="223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5"/>
    </row>
    <row r="3" spans="1:33" ht="12.75" customHeight="1" x14ac:dyDescent="0.2">
      <c r="A3" s="223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5"/>
    </row>
    <row r="4" spans="1:33" ht="12.75" customHeight="1" x14ac:dyDescent="0.2">
      <c r="A4" s="226" t="str">
        <f>Results!A4</f>
        <v>HOME COUNTRIES INTERNATIONAL CHAMPIONSHIP - MEN TEAM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8"/>
    </row>
    <row r="5" spans="1:33" ht="12.75" customHeight="1" x14ac:dyDescent="0.2">
      <c r="A5" s="226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8"/>
    </row>
    <row r="6" spans="1:33" ht="12.75" customHeight="1" x14ac:dyDescent="0.2">
      <c r="A6" s="229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1"/>
    </row>
    <row r="7" spans="1:33" ht="12.75" customHeight="1" x14ac:dyDescent="0.2">
      <c r="A7" s="232" t="s">
        <v>27</v>
      </c>
      <c r="B7" s="233"/>
      <c r="C7" s="232" t="s">
        <v>28</v>
      </c>
      <c r="D7" s="236"/>
      <c r="E7" s="15"/>
      <c r="F7" s="15"/>
      <c r="G7" s="239" t="s">
        <v>24</v>
      </c>
      <c r="H7" s="239"/>
      <c r="I7" s="241" t="str">
        <f>Schedule!D31</f>
        <v>Saturday 9th November 2019</v>
      </c>
      <c r="J7" s="242"/>
      <c r="K7" s="242"/>
      <c r="L7" s="242"/>
      <c r="M7" s="242"/>
      <c r="N7" s="242"/>
      <c r="O7" s="242"/>
      <c r="P7" s="16"/>
    </row>
    <row r="8" spans="1:33" ht="12.75" customHeight="1" x14ac:dyDescent="0.2">
      <c r="A8" s="234"/>
      <c r="B8" s="235"/>
      <c r="C8" s="237"/>
      <c r="D8" s="238"/>
      <c r="E8" s="17"/>
      <c r="F8" s="17"/>
      <c r="G8" s="240"/>
      <c r="H8" s="240"/>
      <c r="I8" s="243"/>
      <c r="J8" s="243"/>
      <c r="K8" s="243"/>
      <c r="L8" s="243"/>
      <c r="M8" s="243"/>
      <c r="N8" s="243"/>
      <c r="O8" s="243"/>
      <c r="P8" s="18"/>
    </row>
    <row r="9" spans="1:33" ht="12.75" customHeight="1" x14ac:dyDescent="0.2">
      <c r="A9" s="244" t="str">
        <f>Schedule!D40</f>
        <v>IRELAND</v>
      </c>
      <c r="B9" s="245"/>
      <c r="C9" s="244" t="str">
        <f>Schedule!F40</f>
        <v>NO MATCH</v>
      </c>
      <c r="D9" s="250"/>
      <c r="E9" s="17"/>
      <c r="F9" s="17"/>
      <c r="G9" s="240" t="s">
        <v>25</v>
      </c>
      <c r="H9" s="240"/>
      <c r="I9" s="243" t="str">
        <f>Schedule!A40</f>
        <v>N</v>
      </c>
      <c r="J9" s="243"/>
      <c r="K9" s="243"/>
      <c r="L9" s="243"/>
      <c r="M9" s="243"/>
      <c r="N9" s="243"/>
      <c r="O9" s="243"/>
      <c r="P9" s="18"/>
    </row>
    <row r="10" spans="1:33" ht="12.75" customHeight="1" x14ac:dyDescent="0.2">
      <c r="A10" s="246"/>
      <c r="B10" s="247"/>
      <c r="C10" s="251"/>
      <c r="D10" s="252"/>
      <c r="E10" s="17"/>
      <c r="F10" s="17"/>
      <c r="G10" s="240"/>
      <c r="H10" s="240"/>
      <c r="I10" s="243"/>
      <c r="J10" s="243"/>
      <c r="K10" s="243"/>
      <c r="L10" s="243"/>
      <c r="M10" s="243"/>
      <c r="N10" s="243"/>
      <c r="O10" s="243"/>
      <c r="P10" s="18"/>
    </row>
    <row r="11" spans="1:33" ht="12.75" customHeight="1" x14ac:dyDescent="0.2">
      <c r="A11" s="246"/>
      <c r="B11" s="247"/>
      <c r="C11" s="251"/>
      <c r="D11" s="252"/>
      <c r="E11" s="17"/>
      <c r="F11" s="17"/>
      <c r="G11" s="240" t="s">
        <v>26</v>
      </c>
      <c r="H11" s="240"/>
      <c r="I11" s="255">
        <f>Schedule!G40</f>
        <v>0.625</v>
      </c>
      <c r="J11" s="255"/>
      <c r="K11" s="255"/>
      <c r="L11" s="255"/>
      <c r="M11" s="255"/>
      <c r="N11" s="255"/>
      <c r="O11" s="255"/>
      <c r="P11" s="18"/>
    </row>
    <row r="12" spans="1:33" ht="12.75" customHeight="1" x14ac:dyDescent="0.2">
      <c r="A12" s="246"/>
      <c r="B12" s="247"/>
      <c r="C12" s="251"/>
      <c r="D12" s="252"/>
      <c r="E12" s="17"/>
      <c r="F12" s="17"/>
      <c r="G12" s="240"/>
      <c r="H12" s="240"/>
      <c r="I12" s="255"/>
      <c r="J12" s="255"/>
      <c r="K12" s="255"/>
      <c r="L12" s="255"/>
      <c r="M12" s="255"/>
      <c r="N12" s="255"/>
      <c r="O12" s="255"/>
      <c r="P12" s="18"/>
    </row>
    <row r="13" spans="1:33" ht="12.75" customHeight="1" x14ac:dyDescent="0.2">
      <c r="A13" s="246"/>
      <c r="B13" s="247"/>
      <c r="C13" s="251"/>
      <c r="D13" s="252"/>
      <c r="E13" s="17"/>
      <c r="F13" s="17"/>
      <c r="G13" s="256" t="s">
        <v>30</v>
      </c>
      <c r="H13" s="256"/>
      <c r="I13" s="243" t="str">
        <f>Schedule!A38</f>
        <v>Session 6</v>
      </c>
      <c r="J13" s="243"/>
      <c r="K13" s="243"/>
      <c r="L13" s="243"/>
      <c r="M13" s="243"/>
      <c r="N13" s="243"/>
      <c r="O13" s="243"/>
      <c r="P13" s="18"/>
    </row>
    <row r="14" spans="1:33" ht="12.75" customHeight="1" x14ac:dyDescent="0.2">
      <c r="A14" s="248"/>
      <c r="B14" s="249"/>
      <c r="C14" s="253"/>
      <c r="D14" s="254"/>
      <c r="E14" s="17"/>
      <c r="F14" s="17"/>
      <c r="G14" s="257"/>
      <c r="H14" s="257"/>
      <c r="I14" s="257"/>
      <c r="J14" s="257"/>
      <c r="K14" s="257"/>
      <c r="L14" s="257"/>
      <c r="M14" s="257"/>
      <c r="N14" s="257"/>
      <c r="O14" s="257"/>
      <c r="P14" s="18"/>
    </row>
    <row r="15" spans="1:33" ht="12.75" customHeight="1" x14ac:dyDescent="0.2">
      <c r="A15" s="215" t="s">
        <v>14</v>
      </c>
      <c r="B15" s="216"/>
      <c r="C15" s="215" t="s">
        <v>13</v>
      </c>
      <c r="D15" s="216"/>
      <c r="E15" s="219" t="s">
        <v>0</v>
      </c>
      <c r="F15" s="216"/>
      <c r="G15" s="219" t="s">
        <v>1</v>
      </c>
      <c r="H15" s="216"/>
      <c r="I15" s="219" t="s">
        <v>2</v>
      </c>
      <c r="J15" s="216"/>
      <c r="K15" s="219" t="s">
        <v>3</v>
      </c>
      <c r="L15" s="216"/>
      <c r="M15" s="219" t="s">
        <v>4</v>
      </c>
      <c r="N15" s="216"/>
      <c r="O15" s="219" t="s">
        <v>5</v>
      </c>
      <c r="P15" s="216"/>
      <c r="S15" s="19"/>
      <c r="T15" s="172">
        <v>1</v>
      </c>
      <c r="U15" s="172"/>
      <c r="V15" s="172">
        <v>2</v>
      </c>
      <c r="W15" s="172"/>
      <c r="X15" s="172">
        <v>3</v>
      </c>
      <c r="Y15" s="172"/>
      <c r="Z15" s="172">
        <v>4</v>
      </c>
      <c r="AA15" s="172"/>
      <c r="AB15" s="172">
        <v>5</v>
      </c>
      <c r="AC15" s="172"/>
      <c r="AD15" s="212" t="s">
        <v>53</v>
      </c>
      <c r="AE15" s="172"/>
      <c r="AF15" s="213" t="s">
        <v>52</v>
      </c>
      <c r="AG15" s="214"/>
    </row>
    <row r="16" spans="1:33" ht="12.75" customHeight="1" x14ac:dyDescent="0.2">
      <c r="A16" s="217"/>
      <c r="B16" s="218"/>
      <c r="C16" s="217"/>
      <c r="D16" s="218"/>
      <c r="E16" s="217"/>
      <c r="F16" s="218"/>
      <c r="G16" s="217"/>
      <c r="H16" s="218"/>
      <c r="I16" s="217"/>
      <c r="J16" s="218"/>
      <c r="K16" s="217"/>
      <c r="L16" s="218"/>
      <c r="M16" s="217"/>
      <c r="N16" s="218"/>
      <c r="O16" s="217"/>
      <c r="P16" s="218"/>
      <c r="S16" s="19"/>
      <c r="T16" s="48" t="s">
        <v>20</v>
      </c>
      <c r="U16" s="48" t="s">
        <v>7</v>
      </c>
      <c r="V16" s="48" t="s">
        <v>20</v>
      </c>
      <c r="W16" s="48" t="s">
        <v>7</v>
      </c>
      <c r="X16" s="48" t="s">
        <v>20</v>
      </c>
      <c r="Y16" s="48" t="s">
        <v>7</v>
      </c>
      <c r="Z16" s="48" t="s">
        <v>20</v>
      </c>
      <c r="AA16" s="48" t="s">
        <v>7</v>
      </c>
      <c r="AB16" s="48" t="s">
        <v>20</v>
      </c>
      <c r="AC16" s="48" t="s">
        <v>7</v>
      </c>
      <c r="AD16" s="48" t="s">
        <v>20</v>
      </c>
      <c r="AE16" s="48" t="s">
        <v>7</v>
      </c>
      <c r="AF16" s="48" t="s">
        <v>20</v>
      </c>
      <c r="AG16" s="48" t="s">
        <v>7</v>
      </c>
    </row>
    <row r="17" spans="1:33" ht="12.75" customHeight="1" x14ac:dyDescent="0.2">
      <c r="A17" s="195" t="s">
        <v>7</v>
      </c>
      <c r="B17" s="198" t="str">
        <f>S17</f>
        <v>Thomas Earley (125)</v>
      </c>
      <c r="C17" s="195" t="s">
        <v>9</v>
      </c>
      <c r="D17" s="198" t="str">
        <f>S20</f>
        <v>No Match (201)</v>
      </c>
      <c r="E17" s="201"/>
      <c r="F17" s="204"/>
      <c r="G17" s="201"/>
      <c r="H17" s="204"/>
      <c r="I17" s="201"/>
      <c r="J17" s="204"/>
      <c r="K17" s="201"/>
      <c r="L17" s="204"/>
      <c r="M17" s="201"/>
      <c r="N17" s="204"/>
      <c r="O17" s="183">
        <f>AD17</f>
        <v>0</v>
      </c>
      <c r="P17" s="186">
        <f>AE17</f>
        <v>0</v>
      </c>
      <c r="Q17" s="21" t="s">
        <v>7</v>
      </c>
      <c r="R17" s="22" t="str">
        <f>VLOOKUP(A9,teamdata,2)</f>
        <v>IRESM1</v>
      </c>
      <c r="S17" s="19" t="str">
        <f>VLOOKUP(R17,players,4)</f>
        <v>Thomas Earley (125)</v>
      </c>
      <c r="T17" s="172">
        <f>IF(E17&gt;F17,1,0)</f>
        <v>0</v>
      </c>
      <c r="U17" s="172">
        <f>IF(F17&gt;E17,1,0)</f>
        <v>0</v>
      </c>
      <c r="V17" s="172">
        <f>IF(G17&gt;H17,1,0)</f>
        <v>0</v>
      </c>
      <c r="W17" s="172">
        <f>IF(H17&gt;G17,1,0)</f>
        <v>0</v>
      </c>
      <c r="X17" s="172">
        <f>IF(I17&gt;J17,1,0)</f>
        <v>0</v>
      </c>
      <c r="Y17" s="172">
        <f>IF(J17&gt;I17,1,0)</f>
        <v>0</v>
      </c>
      <c r="Z17" s="172">
        <f>IF(K17&gt;L17,1,0)</f>
        <v>0</v>
      </c>
      <c r="AA17" s="172">
        <f>IF(L17&gt;K17,1,0)</f>
        <v>0</v>
      </c>
      <c r="AB17" s="172">
        <f>IF(M17&gt;N17,1,0)</f>
        <v>0</v>
      </c>
      <c r="AC17" s="172">
        <f>IF(N17&gt;M17,1,0)</f>
        <v>0</v>
      </c>
      <c r="AD17" s="172">
        <f>T17+V17+X17+Z17+AB17</f>
        <v>0</v>
      </c>
      <c r="AE17" s="172">
        <f>U17+W17+Y17+AA17+AC17</f>
        <v>0</v>
      </c>
      <c r="AF17" s="172">
        <f>IF(AD17&gt;AE17,1,0)</f>
        <v>0</v>
      </c>
      <c r="AG17" s="172">
        <f>IF(AE17&gt;AD17,1,0)</f>
        <v>0</v>
      </c>
    </row>
    <row r="18" spans="1:33" ht="12.75" customHeight="1" x14ac:dyDescent="0.2">
      <c r="A18" s="196"/>
      <c r="B18" s="199"/>
      <c r="C18" s="196"/>
      <c r="D18" s="199"/>
      <c r="E18" s="202"/>
      <c r="F18" s="205"/>
      <c r="G18" s="202"/>
      <c r="H18" s="205"/>
      <c r="I18" s="202"/>
      <c r="J18" s="205"/>
      <c r="K18" s="202"/>
      <c r="L18" s="205"/>
      <c r="M18" s="202"/>
      <c r="N18" s="205"/>
      <c r="O18" s="184"/>
      <c r="P18" s="187"/>
      <c r="Q18" s="21" t="s">
        <v>8</v>
      </c>
      <c r="R18" s="22" t="str">
        <f>VLOOKUP(A9,teamdata,3)</f>
        <v>IRESM2</v>
      </c>
      <c r="S18" s="19" t="str">
        <f>VLOOKUP(R18,players,4)</f>
        <v>Ryan Farrell (126)</v>
      </c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</row>
    <row r="19" spans="1:33" ht="12.75" customHeight="1" x14ac:dyDescent="0.2">
      <c r="A19" s="197"/>
      <c r="B19" s="200"/>
      <c r="C19" s="197"/>
      <c r="D19" s="200"/>
      <c r="E19" s="203"/>
      <c r="F19" s="206"/>
      <c r="G19" s="203"/>
      <c r="H19" s="206"/>
      <c r="I19" s="203"/>
      <c r="J19" s="206"/>
      <c r="K19" s="203"/>
      <c r="L19" s="206"/>
      <c r="M19" s="203"/>
      <c r="N19" s="206"/>
      <c r="O19" s="185"/>
      <c r="P19" s="188"/>
      <c r="Q19" s="23"/>
      <c r="R19" s="22"/>
      <c r="S19" s="19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</row>
    <row r="20" spans="1:33" ht="12.75" customHeight="1" x14ac:dyDescent="0.2">
      <c r="A20" s="195" t="s">
        <v>8</v>
      </c>
      <c r="B20" s="198" t="str">
        <f>S18</f>
        <v>Ryan Farrell (126)</v>
      </c>
      <c r="C20" s="195" t="s">
        <v>6</v>
      </c>
      <c r="D20" s="198" t="str">
        <f>S21</f>
        <v>No Match (200)</v>
      </c>
      <c r="E20" s="201"/>
      <c r="F20" s="204"/>
      <c r="G20" s="201"/>
      <c r="H20" s="204"/>
      <c r="I20" s="201"/>
      <c r="J20" s="204"/>
      <c r="K20" s="201"/>
      <c r="L20" s="204"/>
      <c r="M20" s="201"/>
      <c r="N20" s="204"/>
      <c r="O20" s="183">
        <f>AD20</f>
        <v>0</v>
      </c>
      <c r="P20" s="186">
        <f>AE20</f>
        <v>0</v>
      </c>
      <c r="Q20" s="24" t="s">
        <v>9</v>
      </c>
      <c r="R20" s="22" t="str">
        <f>VLOOKUP(C9,teamdata,3)</f>
        <v>NONESM2</v>
      </c>
      <c r="S20" s="19" t="str">
        <f>VLOOKUP(R20,players,4)</f>
        <v>No Match (201)</v>
      </c>
      <c r="T20" s="172">
        <f>IF(E20&gt;F20,1,0)</f>
        <v>0</v>
      </c>
      <c r="U20" s="172">
        <f>IF(F20&gt;E20,1,0)</f>
        <v>0</v>
      </c>
      <c r="V20" s="172">
        <f>IF(G20&gt;H20,1,0)</f>
        <v>0</v>
      </c>
      <c r="W20" s="172">
        <f>IF(H20&gt;G20,1,0)</f>
        <v>0</v>
      </c>
      <c r="X20" s="172">
        <f>IF(I20&gt;J20,1,0)</f>
        <v>0</v>
      </c>
      <c r="Y20" s="172">
        <f>IF(J20&gt;I20,1,0)</f>
        <v>0</v>
      </c>
      <c r="Z20" s="172">
        <f>IF(K20&gt;L20,1,0)</f>
        <v>0</v>
      </c>
      <c r="AA20" s="172">
        <f>IF(L20&gt;K20,1,0)</f>
        <v>0</v>
      </c>
      <c r="AB20" s="172">
        <f>IF(M20&gt;N20,1,0)</f>
        <v>0</v>
      </c>
      <c r="AC20" s="172">
        <f>IF(N20&gt;M20,1,0)</f>
        <v>0</v>
      </c>
      <c r="AD20" s="172">
        <f>T20+V20+X20+Z20+AB20</f>
        <v>0</v>
      </c>
      <c r="AE20" s="172">
        <f>U20+W20+Y20+AA20+AC20</f>
        <v>0</v>
      </c>
      <c r="AF20" s="172">
        <f>IF(AD20&gt;AE20,1,0)</f>
        <v>0</v>
      </c>
      <c r="AG20" s="172">
        <f>IF(AE20&gt;AD20,1,0)</f>
        <v>0</v>
      </c>
    </row>
    <row r="21" spans="1:33" ht="12.75" customHeight="1" x14ac:dyDescent="0.2">
      <c r="A21" s="196"/>
      <c r="B21" s="199"/>
      <c r="C21" s="196"/>
      <c r="D21" s="199"/>
      <c r="E21" s="202"/>
      <c r="F21" s="205"/>
      <c r="G21" s="202"/>
      <c r="H21" s="205"/>
      <c r="I21" s="202"/>
      <c r="J21" s="205"/>
      <c r="K21" s="202"/>
      <c r="L21" s="205"/>
      <c r="M21" s="202"/>
      <c r="N21" s="205"/>
      <c r="O21" s="184"/>
      <c r="P21" s="187"/>
      <c r="Q21" s="21" t="s">
        <v>6</v>
      </c>
      <c r="R21" s="22" t="str">
        <f>VLOOKUP(C9,teamdata,2)</f>
        <v>NONESM1</v>
      </c>
      <c r="S21" s="19" t="str">
        <f>VLOOKUP(R21,players,4)</f>
        <v>No Match (200)</v>
      </c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</row>
    <row r="22" spans="1:33" ht="12.75" customHeight="1" x14ac:dyDescent="0.2">
      <c r="A22" s="197"/>
      <c r="B22" s="200"/>
      <c r="C22" s="197"/>
      <c r="D22" s="200"/>
      <c r="E22" s="203"/>
      <c r="F22" s="206"/>
      <c r="G22" s="203"/>
      <c r="H22" s="206"/>
      <c r="I22" s="203"/>
      <c r="J22" s="206"/>
      <c r="K22" s="203"/>
      <c r="L22" s="206"/>
      <c r="M22" s="203"/>
      <c r="N22" s="206"/>
      <c r="O22" s="185"/>
      <c r="P22" s="188"/>
      <c r="S22" s="19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</row>
    <row r="23" spans="1:33" ht="12.75" customHeight="1" x14ac:dyDescent="0.2">
      <c r="A23" s="207" t="s">
        <v>10</v>
      </c>
      <c r="B23" s="198" t="str">
        <f>S23</f>
        <v>Thomas Earley (125)</v>
      </c>
      <c r="C23" s="211" t="s">
        <v>10</v>
      </c>
      <c r="D23" s="198" t="str">
        <f>S25</f>
        <v>No Match (200)</v>
      </c>
      <c r="E23" s="201"/>
      <c r="F23" s="204"/>
      <c r="G23" s="201"/>
      <c r="H23" s="204"/>
      <c r="I23" s="201"/>
      <c r="J23" s="204"/>
      <c r="K23" s="201"/>
      <c r="L23" s="204"/>
      <c r="M23" s="201"/>
      <c r="N23" s="204"/>
      <c r="O23" s="183">
        <f>AD23</f>
        <v>0</v>
      </c>
      <c r="P23" s="186">
        <f>AE23</f>
        <v>0</v>
      </c>
      <c r="Q23" s="21" t="s">
        <v>7</v>
      </c>
      <c r="R23" s="22" t="str">
        <f>R17</f>
        <v>IRESM1</v>
      </c>
      <c r="S23" s="19" t="str">
        <f>VLOOKUP(R23,players,4)</f>
        <v>Thomas Earley (125)</v>
      </c>
      <c r="T23" s="172">
        <f>IF(E23&gt;F23,1,0)</f>
        <v>0</v>
      </c>
      <c r="U23" s="172">
        <f>IF(F23&gt;E23,1,0)</f>
        <v>0</v>
      </c>
      <c r="V23" s="172">
        <f>IF(G23&gt;H23,1,0)</f>
        <v>0</v>
      </c>
      <c r="W23" s="172">
        <f>IF(H23&gt;G23,1,0)</f>
        <v>0</v>
      </c>
      <c r="X23" s="172">
        <f>IF(I23&gt;J23,1,0)</f>
        <v>0</v>
      </c>
      <c r="Y23" s="172">
        <f>IF(J23&gt;I23,1,0)</f>
        <v>0</v>
      </c>
      <c r="Z23" s="172">
        <f>IF(K23&gt;L23,1,0)</f>
        <v>0</v>
      </c>
      <c r="AA23" s="172">
        <f>IF(L23&gt;K23,1,0)</f>
        <v>0</v>
      </c>
      <c r="AB23" s="172">
        <f>IF(M23&gt;N23,1,0)</f>
        <v>0</v>
      </c>
      <c r="AC23" s="172">
        <f>IF(N23&gt;M23,1,0)</f>
        <v>0</v>
      </c>
      <c r="AD23" s="172">
        <f>T23+V23+X23+Z23+AB23</f>
        <v>0</v>
      </c>
      <c r="AE23" s="172">
        <f>U23+W23+Y23+AA23+AC23</f>
        <v>0</v>
      </c>
      <c r="AF23" s="172">
        <f>IF(AD23&gt;AE23,1,0)</f>
        <v>0</v>
      </c>
      <c r="AG23" s="172">
        <f>IF(AE23&gt;AD23,1,0)</f>
        <v>0</v>
      </c>
    </row>
    <row r="24" spans="1:33" ht="12.75" customHeight="1" x14ac:dyDescent="0.2">
      <c r="A24" s="208"/>
      <c r="B24" s="199"/>
      <c r="C24" s="209"/>
      <c r="D24" s="199"/>
      <c r="E24" s="202"/>
      <c r="F24" s="205"/>
      <c r="G24" s="202"/>
      <c r="H24" s="205"/>
      <c r="I24" s="202"/>
      <c r="J24" s="205"/>
      <c r="K24" s="202"/>
      <c r="L24" s="205"/>
      <c r="M24" s="202"/>
      <c r="N24" s="205"/>
      <c r="O24" s="184"/>
      <c r="P24" s="187"/>
      <c r="Q24" s="21" t="s">
        <v>8</v>
      </c>
      <c r="R24" s="22" t="str">
        <f>R18</f>
        <v>IRESM2</v>
      </c>
      <c r="S24" s="19" t="str">
        <f>VLOOKUP(R24,players,4)</f>
        <v>Ryan Farrell (126)</v>
      </c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</row>
    <row r="25" spans="1:33" ht="12.75" customHeight="1" x14ac:dyDescent="0.2">
      <c r="A25" s="209"/>
      <c r="B25" s="199" t="str">
        <f>S24</f>
        <v>Ryan Farrell (126)</v>
      </c>
      <c r="C25" s="209"/>
      <c r="D25" s="199" t="str">
        <f>S26</f>
        <v>No Match (201)</v>
      </c>
      <c r="E25" s="202"/>
      <c r="F25" s="205"/>
      <c r="G25" s="202"/>
      <c r="H25" s="205"/>
      <c r="I25" s="202"/>
      <c r="J25" s="205"/>
      <c r="K25" s="202"/>
      <c r="L25" s="205"/>
      <c r="M25" s="202"/>
      <c r="N25" s="205"/>
      <c r="O25" s="184"/>
      <c r="P25" s="187"/>
      <c r="Q25" s="21" t="s">
        <v>9</v>
      </c>
      <c r="R25" s="22" t="str">
        <f>R21</f>
        <v>NONESM1</v>
      </c>
      <c r="S25" s="19" t="str">
        <f>VLOOKUP(R25,players,4)</f>
        <v>No Match (200)</v>
      </c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</row>
    <row r="26" spans="1:33" ht="12.75" customHeight="1" x14ac:dyDescent="0.2">
      <c r="A26" s="210"/>
      <c r="B26" s="200"/>
      <c r="C26" s="210"/>
      <c r="D26" s="200"/>
      <c r="E26" s="203"/>
      <c r="F26" s="206"/>
      <c r="G26" s="203"/>
      <c r="H26" s="206"/>
      <c r="I26" s="203"/>
      <c r="J26" s="206"/>
      <c r="K26" s="203"/>
      <c r="L26" s="206"/>
      <c r="M26" s="203"/>
      <c r="N26" s="206"/>
      <c r="O26" s="185"/>
      <c r="P26" s="188"/>
      <c r="Q26" s="21" t="s">
        <v>6</v>
      </c>
      <c r="R26" s="22" t="str">
        <f>R20</f>
        <v>NONESM2</v>
      </c>
      <c r="S26" s="19" t="str">
        <f>VLOOKUP(R26,players,4)</f>
        <v>No Match (201)</v>
      </c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</row>
    <row r="27" spans="1:33" ht="12.75" customHeight="1" x14ac:dyDescent="0.2">
      <c r="A27" s="195" t="s">
        <v>7</v>
      </c>
      <c r="B27" s="198" t="str">
        <f>B17</f>
        <v>Thomas Earley (125)</v>
      </c>
      <c r="C27" s="195" t="s">
        <v>6</v>
      </c>
      <c r="D27" s="198" t="str">
        <f>S21</f>
        <v>No Match (200)</v>
      </c>
      <c r="E27" s="201"/>
      <c r="F27" s="204"/>
      <c r="G27" s="201"/>
      <c r="H27" s="204"/>
      <c r="I27" s="201"/>
      <c r="J27" s="204"/>
      <c r="K27" s="201"/>
      <c r="L27" s="204"/>
      <c r="M27" s="201"/>
      <c r="N27" s="204"/>
      <c r="O27" s="183">
        <f>AD27</f>
        <v>0</v>
      </c>
      <c r="P27" s="186">
        <f>AE27</f>
        <v>0</v>
      </c>
      <c r="Q27" s="258"/>
      <c r="R27" s="22"/>
      <c r="S27" s="19"/>
      <c r="T27" s="172">
        <f>IF(E27&gt;F27,1,0)</f>
        <v>0</v>
      </c>
      <c r="U27" s="172">
        <f>IF(F27&gt;E27,1,0)</f>
        <v>0</v>
      </c>
      <c r="V27" s="172">
        <f>IF(G27&gt;H27,1,0)</f>
        <v>0</v>
      </c>
      <c r="W27" s="172">
        <f>IF(H27&gt;G27,1,0)</f>
        <v>0</v>
      </c>
      <c r="X27" s="172">
        <f>IF(I27&gt;J27,1,0)</f>
        <v>0</v>
      </c>
      <c r="Y27" s="172">
        <f>IF(J27&gt;I27,1,0)</f>
        <v>0</v>
      </c>
      <c r="Z27" s="172">
        <f>IF(K27&gt;L27,1,0)</f>
        <v>0</v>
      </c>
      <c r="AA27" s="172">
        <f>IF(L27&gt;K27,1,0)</f>
        <v>0</v>
      </c>
      <c r="AB27" s="172">
        <f>IF(M27&gt;N27,1,0)</f>
        <v>0</v>
      </c>
      <c r="AC27" s="172">
        <f>IF(N27&gt;M27,1,0)</f>
        <v>0</v>
      </c>
      <c r="AD27" s="172">
        <f>T27+V27+X27+Z27+AB27</f>
        <v>0</v>
      </c>
      <c r="AE27" s="172">
        <f>U27+W27+Y27+AA27+AC27</f>
        <v>0</v>
      </c>
      <c r="AF27" s="172">
        <f>IF(AD27&gt;AE27,1,0)</f>
        <v>0</v>
      </c>
      <c r="AG27" s="172">
        <f>IF(AE27&gt;AD27,1,0)</f>
        <v>0</v>
      </c>
    </row>
    <row r="28" spans="1:33" ht="12.75" customHeight="1" x14ac:dyDescent="0.2">
      <c r="A28" s="196"/>
      <c r="B28" s="199"/>
      <c r="C28" s="196"/>
      <c r="D28" s="199"/>
      <c r="E28" s="202"/>
      <c r="F28" s="205"/>
      <c r="G28" s="202"/>
      <c r="H28" s="205"/>
      <c r="I28" s="202"/>
      <c r="J28" s="205"/>
      <c r="K28" s="202"/>
      <c r="L28" s="205"/>
      <c r="M28" s="202"/>
      <c r="N28" s="205"/>
      <c r="O28" s="184"/>
      <c r="P28" s="187"/>
      <c r="Q28" s="258"/>
      <c r="R28" s="22"/>
      <c r="S28" s="19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</row>
    <row r="29" spans="1:33" ht="12.75" customHeight="1" x14ac:dyDescent="0.2">
      <c r="A29" s="197"/>
      <c r="B29" s="200"/>
      <c r="C29" s="197"/>
      <c r="D29" s="200"/>
      <c r="E29" s="203"/>
      <c r="F29" s="206"/>
      <c r="G29" s="203"/>
      <c r="H29" s="206"/>
      <c r="I29" s="203"/>
      <c r="J29" s="206"/>
      <c r="K29" s="203"/>
      <c r="L29" s="206"/>
      <c r="M29" s="203"/>
      <c r="N29" s="206"/>
      <c r="O29" s="185"/>
      <c r="P29" s="188"/>
      <c r="S29" s="19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</row>
    <row r="30" spans="1:33" ht="12.75" customHeight="1" x14ac:dyDescent="0.2">
      <c r="A30" s="195" t="s">
        <v>8</v>
      </c>
      <c r="B30" s="198" t="str">
        <f>B20</f>
        <v>Ryan Farrell (126)</v>
      </c>
      <c r="C30" s="195" t="s">
        <v>9</v>
      </c>
      <c r="D30" s="198" t="str">
        <f>S20</f>
        <v>No Match (201)</v>
      </c>
      <c r="E30" s="201"/>
      <c r="F30" s="204"/>
      <c r="G30" s="201"/>
      <c r="H30" s="204"/>
      <c r="I30" s="201"/>
      <c r="J30" s="204"/>
      <c r="K30" s="201"/>
      <c r="L30" s="204"/>
      <c r="M30" s="201"/>
      <c r="N30" s="204"/>
      <c r="O30" s="183">
        <f>AD30</f>
        <v>0</v>
      </c>
      <c r="P30" s="186">
        <f>AE30</f>
        <v>0</v>
      </c>
      <c r="S30" s="19"/>
      <c r="T30" s="172">
        <f>IF(E30&gt;F30,1,0)</f>
        <v>0</v>
      </c>
      <c r="U30" s="172">
        <f>IF(F30&gt;E30,1,0)</f>
        <v>0</v>
      </c>
      <c r="V30" s="172">
        <f>IF(G30&gt;H30,1,0)</f>
        <v>0</v>
      </c>
      <c r="W30" s="172">
        <f>IF(H30&gt;G30,1,0)</f>
        <v>0</v>
      </c>
      <c r="X30" s="172">
        <f>IF(I30&gt;J30,1,0)</f>
        <v>0</v>
      </c>
      <c r="Y30" s="172">
        <f>IF(J30&gt;I30,1,0)</f>
        <v>0</v>
      </c>
      <c r="Z30" s="172">
        <f>IF(K30&gt;L30,1,0)</f>
        <v>0</v>
      </c>
      <c r="AA30" s="172">
        <f>IF(L30&gt;K30,1,0)</f>
        <v>0</v>
      </c>
      <c r="AB30" s="172">
        <f>IF(M30&gt;N30,1,0)</f>
        <v>0</v>
      </c>
      <c r="AC30" s="172">
        <f>IF(N30&gt;M30,1,0)</f>
        <v>0</v>
      </c>
      <c r="AD30" s="172">
        <f>T30+V30+X30+Z30+AB30</f>
        <v>0</v>
      </c>
      <c r="AE30" s="172">
        <f>U30+W30+Y30+AA30+AC30</f>
        <v>0</v>
      </c>
      <c r="AF30" s="172">
        <f>IF(AD30&gt;AE30,1,0)</f>
        <v>0</v>
      </c>
      <c r="AG30" s="172">
        <f>IF(AE30&gt;AD30,1,0)</f>
        <v>0</v>
      </c>
    </row>
    <row r="31" spans="1:33" ht="12.75" customHeight="1" x14ac:dyDescent="0.2">
      <c r="A31" s="196"/>
      <c r="B31" s="199"/>
      <c r="C31" s="196"/>
      <c r="D31" s="199"/>
      <c r="E31" s="202"/>
      <c r="F31" s="205"/>
      <c r="G31" s="202"/>
      <c r="H31" s="205"/>
      <c r="I31" s="202"/>
      <c r="J31" s="205"/>
      <c r="K31" s="202"/>
      <c r="L31" s="205"/>
      <c r="M31" s="202"/>
      <c r="N31" s="205"/>
      <c r="O31" s="184"/>
      <c r="P31" s="187"/>
      <c r="S31" s="19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</row>
    <row r="32" spans="1:33" ht="12.75" customHeight="1" x14ac:dyDescent="0.2">
      <c r="A32" s="197"/>
      <c r="B32" s="200"/>
      <c r="C32" s="197"/>
      <c r="D32" s="200"/>
      <c r="E32" s="203"/>
      <c r="F32" s="206"/>
      <c r="G32" s="203"/>
      <c r="H32" s="206"/>
      <c r="I32" s="203"/>
      <c r="J32" s="206"/>
      <c r="K32" s="203"/>
      <c r="L32" s="206"/>
      <c r="M32" s="203"/>
      <c r="N32" s="206"/>
      <c r="O32" s="185"/>
      <c r="P32" s="188"/>
      <c r="S32" s="19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</row>
    <row r="33" spans="1:33" ht="12.75" customHeight="1" x14ac:dyDescent="0.2">
      <c r="A33" s="173" t="s">
        <v>11</v>
      </c>
      <c r="B33" s="174"/>
      <c r="C33" s="175"/>
      <c r="D33" s="173" t="s">
        <v>12</v>
      </c>
      <c r="E33" s="174"/>
      <c r="F33" s="175"/>
      <c r="G33" s="182" t="s">
        <v>35</v>
      </c>
      <c r="H33" s="174"/>
      <c r="I33" s="174"/>
      <c r="J33" s="174"/>
      <c r="K33" s="174"/>
      <c r="L33" s="174"/>
      <c r="M33" s="174"/>
      <c r="N33" s="175"/>
      <c r="O33" s="183">
        <f>AF33</f>
        <v>0</v>
      </c>
      <c r="P33" s="186">
        <f>AG33</f>
        <v>0</v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172">
        <f>SUM(AF17:AF32)</f>
        <v>0</v>
      </c>
      <c r="AG33" s="172">
        <f>SUM(AG17:AG32)</f>
        <v>0</v>
      </c>
    </row>
    <row r="34" spans="1:33" ht="12.75" customHeight="1" x14ac:dyDescent="0.2">
      <c r="A34" s="176"/>
      <c r="B34" s="177"/>
      <c r="C34" s="178"/>
      <c r="D34" s="176"/>
      <c r="E34" s="177"/>
      <c r="F34" s="178"/>
      <c r="G34" s="176"/>
      <c r="H34" s="177"/>
      <c r="I34" s="177"/>
      <c r="J34" s="177"/>
      <c r="K34" s="177"/>
      <c r="L34" s="177"/>
      <c r="M34" s="177"/>
      <c r="N34" s="178"/>
      <c r="O34" s="184"/>
      <c r="P34" s="187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172"/>
      <c r="AG34" s="172"/>
    </row>
    <row r="35" spans="1:33" ht="12.75" customHeight="1" x14ac:dyDescent="0.2">
      <c r="A35" s="176"/>
      <c r="B35" s="177"/>
      <c r="C35" s="178"/>
      <c r="D35" s="176"/>
      <c r="E35" s="177"/>
      <c r="F35" s="178"/>
      <c r="G35" s="176"/>
      <c r="H35" s="177"/>
      <c r="I35" s="177"/>
      <c r="J35" s="177"/>
      <c r="K35" s="177"/>
      <c r="L35" s="177"/>
      <c r="M35" s="177"/>
      <c r="N35" s="178"/>
      <c r="O35" s="185"/>
      <c r="P35" s="188"/>
    </row>
    <row r="36" spans="1:33" ht="12.75" customHeight="1" x14ac:dyDescent="0.2">
      <c r="A36" s="176"/>
      <c r="B36" s="177"/>
      <c r="C36" s="178"/>
      <c r="D36" s="176"/>
      <c r="E36" s="177"/>
      <c r="F36" s="178"/>
      <c r="G36" s="176"/>
      <c r="H36" s="177"/>
      <c r="I36" s="177"/>
      <c r="J36" s="177"/>
      <c r="K36" s="177"/>
      <c r="L36" s="177"/>
      <c r="M36" s="177"/>
      <c r="N36" s="178"/>
      <c r="O36" s="189"/>
      <c r="P36" s="190"/>
    </row>
    <row r="37" spans="1:33" ht="12.75" customHeight="1" x14ac:dyDescent="0.2">
      <c r="A37" s="176"/>
      <c r="B37" s="177"/>
      <c r="C37" s="178"/>
      <c r="D37" s="176"/>
      <c r="E37" s="177"/>
      <c r="F37" s="178"/>
      <c r="G37" s="176"/>
      <c r="H37" s="177"/>
      <c r="I37" s="177"/>
      <c r="J37" s="177"/>
      <c r="K37" s="177"/>
      <c r="L37" s="177"/>
      <c r="M37" s="177"/>
      <c r="N37" s="178"/>
      <c r="O37" s="191"/>
      <c r="P37" s="192"/>
    </row>
    <row r="38" spans="1:33" ht="12.75" customHeight="1" x14ac:dyDescent="0.2">
      <c r="A38" s="179"/>
      <c r="B38" s="180"/>
      <c r="C38" s="181"/>
      <c r="D38" s="179"/>
      <c r="E38" s="180"/>
      <c r="F38" s="181"/>
      <c r="G38" s="179"/>
      <c r="H38" s="180"/>
      <c r="I38" s="180"/>
      <c r="J38" s="180"/>
      <c r="K38" s="180"/>
      <c r="L38" s="180"/>
      <c r="M38" s="180"/>
      <c r="N38" s="181"/>
      <c r="O38" s="193"/>
      <c r="P38" s="194"/>
    </row>
    <row r="39" spans="1:33" ht="12.75" customHeight="1" x14ac:dyDescent="0.2">
      <c r="A39" s="163" t="s">
        <v>29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5"/>
    </row>
    <row r="40" spans="1:33" ht="12.75" customHeight="1" x14ac:dyDescent="0.2">
      <c r="A40" s="166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8"/>
    </row>
    <row r="41" spans="1:33" ht="12.75" customHeight="1" x14ac:dyDescent="0.2">
      <c r="A41" s="169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1"/>
    </row>
    <row r="42" spans="1:33" ht="12.75" customHeight="1" x14ac:dyDescent="0.2">
      <c r="A42" s="220" t="str">
        <f>A1</f>
        <v>ISLE OF MAN TABLE TENNIS ASSOCIATION</v>
      </c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2"/>
    </row>
    <row r="43" spans="1:33" ht="12.75" customHeight="1" x14ac:dyDescent="0.2">
      <c r="A43" s="223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5"/>
    </row>
    <row r="44" spans="1:33" ht="12.75" customHeight="1" x14ac:dyDescent="0.2">
      <c r="A44" s="223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5"/>
    </row>
    <row r="45" spans="1:33" ht="12.75" customHeight="1" x14ac:dyDescent="0.2">
      <c r="A45" s="226" t="str">
        <f>A4</f>
        <v>HOME COUNTRIES INTERNATIONAL CHAMPIONSHIP - MEN TEAM</v>
      </c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8"/>
    </row>
    <row r="46" spans="1:33" ht="12.75" customHeight="1" x14ac:dyDescent="0.2">
      <c r="A46" s="226"/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8"/>
    </row>
    <row r="47" spans="1:33" ht="12.75" customHeight="1" x14ac:dyDescent="0.2">
      <c r="A47" s="229"/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1"/>
    </row>
    <row r="48" spans="1:33" ht="12.75" customHeight="1" x14ac:dyDescent="0.2">
      <c r="A48" s="232" t="s">
        <v>27</v>
      </c>
      <c r="B48" s="233"/>
      <c r="C48" s="232" t="s">
        <v>28</v>
      </c>
      <c r="D48" s="236"/>
      <c r="E48" s="15"/>
      <c r="F48" s="15"/>
      <c r="G48" s="239" t="s">
        <v>24</v>
      </c>
      <c r="H48" s="239"/>
      <c r="I48" s="242" t="str">
        <f>I7</f>
        <v>Saturday 9th November 2019</v>
      </c>
      <c r="J48" s="242"/>
      <c r="K48" s="242"/>
      <c r="L48" s="242"/>
      <c r="M48" s="242"/>
      <c r="N48" s="242"/>
      <c r="O48" s="242"/>
      <c r="P48" s="16"/>
    </row>
    <row r="49" spans="1:33" ht="12.75" customHeight="1" x14ac:dyDescent="0.2">
      <c r="A49" s="234"/>
      <c r="B49" s="235"/>
      <c r="C49" s="237"/>
      <c r="D49" s="238"/>
      <c r="E49" s="17"/>
      <c r="F49" s="17"/>
      <c r="G49" s="240"/>
      <c r="H49" s="240"/>
      <c r="I49" s="243"/>
      <c r="J49" s="243"/>
      <c r="K49" s="243"/>
      <c r="L49" s="243"/>
      <c r="M49" s="243"/>
      <c r="N49" s="243"/>
      <c r="O49" s="243"/>
      <c r="P49" s="18"/>
    </row>
    <row r="50" spans="1:33" ht="12.75" customHeight="1" x14ac:dyDescent="0.2">
      <c r="A50" s="244" t="str">
        <f>Schedule!D41</f>
        <v>ISLE OF MAN</v>
      </c>
      <c r="B50" s="245"/>
      <c r="C50" s="259" t="str">
        <f>Schedule!F41</f>
        <v>SCOTLAND</v>
      </c>
      <c r="D50" s="250"/>
      <c r="E50" s="17"/>
      <c r="F50" s="17"/>
      <c r="G50" s="240" t="s">
        <v>25</v>
      </c>
      <c r="H50" s="240"/>
      <c r="I50" s="243">
        <f>Schedule!A41</f>
        <v>10</v>
      </c>
      <c r="J50" s="243"/>
      <c r="K50" s="243"/>
      <c r="L50" s="243"/>
      <c r="M50" s="243"/>
      <c r="N50" s="243"/>
      <c r="O50" s="243"/>
      <c r="P50" s="18"/>
    </row>
    <row r="51" spans="1:33" ht="12.75" customHeight="1" x14ac:dyDescent="0.2">
      <c r="A51" s="246"/>
      <c r="B51" s="247"/>
      <c r="C51" s="251"/>
      <c r="D51" s="252"/>
      <c r="E51" s="17"/>
      <c r="F51" s="17"/>
      <c r="G51" s="240"/>
      <c r="H51" s="240"/>
      <c r="I51" s="243"/>
      <c r="J51" s="243"/>
      <c r="K51" s="243"/>
      <c r="L51" s="243"/>
      <c r="M51" s="243"/>
      <c r="N51" s="243"/>
      <c r="O51" s="243"/>
      <c r="P51" s="18"/>
    </row>
    <row r="52" spans="1:33" ht="12.75" customHeight="1" x14ac:dyDescent="0.2">
      <c r="A52" s="246"/>
      <c r="B52" s="247"/>
      <c r="C52" s="251"/>
      <c r="D52" s="252"/>
      <c r="E52" s="17"/>
      <c r="F52" s="17"/>
      <c r="G52" s="240" t="s">
        <v>26</v>
      </c>
      <c r="H52" s="240"/>
      <c r="I52" s="255">
        <f>I11</f>
        <v>0.625</v>
      </c>
      <c r="J52" s="255"/>
      <c r="K52" s="255"/>
      <c r="L52" s="255"/>
      <c r="M52" s="255"/>
      <c r="N52" s="255"/>
      <c r="O52" s="255"/>
      <c r="P52" s="18"/>
    </row>
    <row r="53" spans="1:33" ht="12.75" customHeight="1" x14ac:dyDescent="0.2">
      <c r="A53" s="246"/>
      <c r="B53" s="247"/>
      <c r="C53" s="251"/>
      <c r="D53" s="252"/>
      <c r="E53" s="17"/>
      <c r="F53" s="17"/>
      <c r="G53" s="240"/>
      <c r="H53" s="240"/>
      <c r="I53" s="255"/>
      <c r="J53" s="255"/>
      <c r="K53" s="255"/>
      <c r="L53" s="255"/>
      <c r="M53" s="255"/>
      <c r="N53" s="255"/>
      <c r="O53" s="255"/>
      <c r="P53" s="18"/>
    </row>
    <row r="54" spans="1:33" ht="12.75" customHeight="1" x14ac:dyDescent="0.2">
      <c r="A54" s="246"/>
      <c r="B54" s="247"/>
      <c r="C54" s="251"/>
      <c r="D54" s="252"/>
      <c r="E54" s="17"/>
      <c r="F54" s="17"/>
      <c r="G54" s="256" t="s">
        <v>30</v>
      </c>
      <c r="H54" s="256"/>
      <c r="I54" s="243" t="str">
        <f>I13</f>
        <v>Session 6</v>
      </c>
      <c r="J54" s="243"/>
      <c r="K54" s="243"/>
      <c r="L54" s="243"/>
      <c r="M54" s="243"/>
      <c r="N54" s="243"/>
      <c r="O54" s="243"/>
      <c r="P54" s="18"/>
    </row>
    <row r="55" spans="1:33" ht="12.75" customHeight="1" x14ac:dyDescent="0.2">
      <c r="A55" s="248"/>
      <c r="B55" s="249"/>
      <c r="C55" s="253"/>
      <c r="D55" s="254"/>
      <c r="E55" s="17"/>
      <c r="F55" s="17"/>
      <c r="G55" s="257"/>
      <c r="H55" s="257"/>
      <c r="I55" s="257"/>
      <c r="J55" s="257"/>
      <c r="K55" s="257"/>
      <c r="L55" s="257"/>
      <c r="M55" s="257"/>
      <c r="N55" s="257"/>
      <c r="O55" s="257"/>
      <c r="P55" s="18"/>
    </row>
    <row r="56" spans="1:33" ht="12.75" customHeight="1" x14ac:dyDescent="0.2">
      <c r="A56" s="215" t="s">
        <v>14</v>
      </c>
      <c r="B56" s="216"/>
      <c r="C56" s="215" t="s">
        <v>13</v>
      </c>
      <c r="D56" s="216"/>
      <c r="E56" s="219" t="s">
        <v>0</v>
      </c>
      <c r="F56" s="216"/>
      <c r="G56" s="219" t="s">
        <v>1</v>
      </c>
      <c r="H56" s="216"/>
      <c r="I56" s="219" t="s">
        <v>2</v>
      </c>
      <c r="J56" s="216"/>
      <c r="K56" s="219" t="s">
        <v>3</v>
      </c>
      <c r="L56" s="216"/>
      <c r="M56" s="219" t="s">
        <v>4</v>
      </c>
      <c r="N56" s="216"/>
      <c r="O56" s="219" t="s">
        <v>5</v>
      </c>
      <c r="P56" s="216"/>
      <c r="T56" s="172">
        <v>1</v>
      </c>
      <c r="U56" s="172"/>
      <c r="V56" s="172">
        <v>2</v>
      </c>
      <c r="W56" s="172"/>
      <c r="X56" s="172">
        <v>3</v>
      </c>
      <c r="Y56" s="172"/>
      <c r="Z56" s="172">
        <v>4</v>
      </c>
      <c r="AA56" s="172"/>
      <c r="AB56" s="172">
        <v>5</v>
      </c>
      <c r="AC56" s="172"/>
      <c r="AD56" s="212" t="s">
        <v>53</v>
      </c>
      <c r="AE56" s="172"/>
      <c r="AF56" s="213" t="s">
        <v>52</v>
      </c>
      <c r="AG56" s="214"/>
    </row>
    <row r="57" spans="1:33" ht="12.75" customHeight="1" x14ac:dyDescent="0.2">
      <c r="A57" s="217"/>
      <c r="B57" s="218"/>
      <c r="C57" s="217"/>
      <c r="D57" s="218"/>
      <c r="E57" s="217"/>
      <c r="F57" s="218"/>
      <c r="G57" s="217"/>
      <c r="H57" s="218"/>
      <c r="I57" s="217"/>
      <c r="J57" s="218"/>
      <c r="K57" s="217"/>
      <c r="L57" s="218"/>
      <c r="M57" s="217"/>
      <c r="N57" s="218"/>
      <c r="O57" s="217"/>
      <c r="P57" s="218"/>
      <c r="T57" s="48" t="s">
        <v>20</v>
      </c>
      <c r="U57" s="48" t="s">
        <v>7</v>
      </c>
      <c r="V57" s="48" t="s">
        <v>20</v>
      </c>
      <c r="W57" s="48" t="s">
        <v>7</v>
      </c>
      <c r="X57" s="48" t="s">
        <v>20</v>
      </c>
      <c r="Y57" s="48" t="s">
        <v>7</v>
      </c>
      <c r="Z57" s="48" t="s">
        <v>20</v>
      </c>
      <c r="AA57" s="48" t="s">
        <v>7</v>
      </c>
      <c r="AB57" s="48" t="s">
        <v>20</v>
      </c>
      <c r="AC57" s="48" t="s">
        <v>7</v>
      </c>
      <c r="AD57" s="48" t="s">
        <v>20</v>
      </c>
      <c r="AE57" s="48" t="s">
        <v>7</v>
      </c>
      <c r="AF57" s="48" t="s">
        <v>20</v>
      </c>
      <c r="AG57" s="48" t="s">
        <v>7</v>
      </c>
    </row>
    <row r="58" spans="1:33" ht="12.75" customHeight="1" x14ac:dyDescent="0.2">
      <c r="A58" s="195" t="s">
        <v>7</v>
      </c>
      <c r="B58" s="198" t="str">
        <f>S58</f>
        <v>Sam Bailey (101)</v>
      </c>
      <c r="C58" s="195" t="s">
        <v>9</v>
      </c>
      <c r="D58" s="198" t="str">
        <f>S61</f>
        <v>Calum Morrison (143)</v>
      </c>
      <c r="E58" s="201"/>
      <c r="F58" s="204"/>
      <c r="G58" s="201"/>
      <c r="H58" s="204"/>
      <c r="I58" s="201"/>
      <c r="J58" s="204"/>
      <c r="K58" s="201"/>
      <c r="L58" s="204"/>
      <c r="M58" s="201"/>
      <c r="N58" s="204"/>
      <c r="O58" s="183">
        <f>AD58</f>
        <v>0</v>
      </c>
      <c r="P58" s="186">
        <f>AE58</f>
        <v>0</v>
      </c>
      <c r="Q58" s="21" t="s">
        <v>7</v>
      </c>
      <c r="R58" s="22" t="str">
        <f>VLOOKUP(A50,teamdata,2)</f>
        <v>IOMSM1</v>
      </c>
      <c r="S58" s="19" t="str">
        <f>VLOOKUP(R58,players,4)</f>
        <v>Sam Bailey (101)</v>
      </c>
      <c r="T58" s="172">
        <f>IF(E58&gt;F58,1,0)</f>
        <v>0</v>
      </c>
      <c r="U58" s="172">
        <f>IF(F58&gt;E58,1,0)</f>
        <v>0</v>
      </c>
      <c r="V58" s="172">
        <f>IF(G58&gt;H58,1,0)</f>
        <v>0</v>
      </c>
      <c r="W58" s="172">
        <f>IF(H58&gt;G58,1,0)</f>
        <v>0</v>
      </c>
      <c r="X58" s="172">
        <f>IF(I58&gt;J58,1,0)</f>
        <v>0</v>
      </c>
      <c r="Y58" s="172">
        <f>IF(J58&gt;I58,1,0)</f>
        <v>0</v>
      </c>
      <c r="Z58" s="172">
        <f>IF(K58&gt;L58,1,0)</f>
        <v>0</v>
      </c>
      <c r="AA58" s="172">
        <f>IF(L58&gt;K58,1,0)</f>
        <v>0</v>
      </c>
      <c r="AB58" s="172">
        <f>IF(M58&gt;N58,1,0)</f>
        <v>0</v>
      </c>
      <c r="AC58" s="172">
        <f>IF(N58&gt;M58,1,0)</f>
        <v>0</v>
      </c>
      <c r="AD58" s="172">
        <f>T58+V58+X58+Z58+AB58</f>
        <v>0</v>
      </c>
      <c r="AE58" s="172">
        <f>U58+W58+Y58+AA58+AC58</f>
        <v>0</v>
      </c>
      <c r="AF58" s="172">
        <f>IF(AD58&gt;AE58,1,0)</f>
        <v>0</v>
      </c>
      <c r="AG58" s="172">
        <f>IF(AE58&gt;AD58,1,0)</f>
        <v>0</v>
      </c>
    </row>
    <row r="59" spans="1:33" ht="12.75" customHeight="1" x14ac:dyDescent="0.2">
      <c r="A59" s="196"/>
      <c r="B59" s="199"/>
      <c r="C59" s="196"/>
      <c r="D59" s="199"/>
      <c r="E59" s="202"/>
      <c r="F59" s="205"/>
      <c r="G59" s="202"/>
      <c r="H59" s="205"/>
      <c r="I59" s="202"/>
      <c r="J59" s="205"/>
      <c r="K59" s="202"/>
      <c r="L59" s="205"/>
      <c r="M59" s="202"/>
      <c r="N59" s="205"/>
      <c r="O59" s="184"/>
      <c r="P59" s="187"/>
      <c r="Q59" s="21" t="s">
        <v>8</v>
      </c>
      <c r="R59" s="22" t="str">
        <f>VLOOKUP(A50,teamdata,3)</f>
        <v>IOMSM2</v>
      </c>
      <c r="S59" s="19" t="str">
        <f>VLOOKUP(R59,players,4)</f>
        <v>Sean Drewry (102)</v>
      </c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</row>
    <row r="60" spans="1:33" ht="12.75" customHeight="1" x14ac:dyDescent="0.2">
      <c r="A60" s="197"/>
      <c r="B60" s="200"/>
      <c r="C60" s="197"/>
      <c r="D60" s="200"/>
      <c r="E60" s="203"/>
      <c r="F60" s="206"/>
      <c r="G60" s="203"/>
      <c r="H60" s="206"/>
      <c r="I60" s="203"/>
      <c r="J60" s="206"/>
      <c r="K60" s="203"/>
      <c r="L60" s="206"/>
      <c r="M60" s="203"/>
      <c r="N60" s="206"/>
      <c r="O60" s="185"/>
      <c r="P60" s="188"/>
      <c r="Q60" s="23"/>
      <c r="R60" s="22"/>
      <c r="S60" s="19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</row>
    <row r="61" spans="1:33" ht="12.75" customHeight="1" x14ac:dyDescent="0.2">
      <c r="A61" s="195" t="s">
        <v>8</v>
      </c>
      <c r="B61" s="198" t="str">
        <f>S59</f>
        <v>Sean Drewry (102)</v>
      </c>
      <c r="C61" s="195" t="s">
        <v>6</v>
      </c>
      <c r="D61" s="198" t="str">
        <f>S62</f>
        <v>Colin Dalgleish (141)</v>
      </c>
      <c r="E61" s="201"/>
      <c r="F61" s="204"/>
      <c r="G61" s="201"/>
      <c r="H61" s="204"/>
      <c r="I61" s="201"/>
      <c r="J61" s="204"/>
      <c r="K61" s="201"/>
      <c r="L61" s="204"/>
      <c r="M61" s="201"/>
      <c r="N61" s="204"/>
      <c r="O61" s="183">
        <f>AD61</f>
        <v>0</v>
      </c>
      <c r="P61" s="186">
        <f>AE61</f>
        <v>0</v>
      </c>
      <c r="Q61" s="24" t="s">
        <v>9</v>
      </c>
      <c r="R61" s="22" t="str">
        <f>VLOOKUP(C50,teamdata,3)</f>
        <v>SCOSM2</v>
      </c>
      <c r="S61" s="19" t="str">
        <f>VLOOKUP(R61,players,4)</f>
        <v>Calum Morrison (143)</v>
      </c>
      <c r="T61" s="172">
        <f>IF(E61&gt;F61,1,0)</f>
        <v>0</v>
      </c>
      <c r="U61" s="172">
        <f>IF(F61&gt;E61,1,0)</f>
        <v>0</v>
      </c>
      <c r="V61" s="172">
        <f>IF(G61&gt;H61,1,0)</f>
        <v>0</v>
      </c>
      <c r="W61" s="172">
        <f>IF(H61&gt;G61,1,0)</f>
        <v>0</v>
      </c>
      <c r="X61" s="172">
        <f>IF(I61&gt;J61,1,0)</f>
        <v>0</v>
      </c>
      <c r="Y61" s="172">
        <f>IF(J61&gt;I61,1,0)</f>
        <v>0</v>
      </c>
      <c r="Z61" s="172">
        <f>IF(K61&gt;L61,1,0)</f>
        <v>0</v>
      </c>
      <c r="AA61" s="172">
        <f>IF(L61&gt;K61,1,0)</f>
        <v>0</v>
      </c>
      <c r="AB61" s="172">
        <f>IF(M61&gt;N61,1,0)</f>
        <v>0</v>
      </c>
      <c r="AC61" s="172">
        <f>IF(N61&gt;M61,1,0)</f>
        <v>0</v>
      </c>
      <c r="AD61" s="172">
        <f>T61+V61+X61+Z61+AB61</f>
        <v>0</v>
      </c>
      <c r="AE61" s="172">
        <f>U61+W61+Y61+AA61+AC61</f>
        <v>0</v>
      </c>
      <c r="AF61" s="172">
        <f>IF(AD61&gt;AE61,1,0)</f>
        <v>0</v>
      </c>
      <c r="AG61" s="172">
        <f>IF(AE61&gt;AD61,1,0)</f>
        <v>0</v>
      </c>
    </row>
    <row r="62" spans="1:33" ht="12.75" customHeight="1" x14ac:dyDescent="0.2">
      <c r="A62" s="196"/>
      <c r="B62" s="199"/>
      <c r="C62" s="196"/>
      <c r="D62" s="199"/>
      <c r="E62" s="202"/>
      <c r="F62" s="205"/>
      <c r="G62" s="202"/>
      <c r="H62" s="205"/>
      <c r="I62" s="202"/>
      <c r="J62" s="205"/>
      <c r="K62" s="202"/>
      <c r="L62" s="205"/>
      <c r="M62" s="202"/>
      <c r="N62" s="205"/>
      <c r="O62" s="184"/>
      <c r="P62" s="187"/>
      <c r="Q62" s="21" t="s">
        <v>6</v>
      </c>
      <c r="R62" s="22" t="str">
        <f>VLOOKUP(C50,teamdata,2)</f>
        <v>SCOSM1</v>
      </c>
      <c r="S62" s="19" t="str">
        <f>VLOOKUP(R62,players,4)</f>
        <v>Colin Dalgleish (141)</v>
      </c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</row>
    <row r="63" spans="1:33" ht="12.75" customHeight="1" x14ac:dyDescent="0.2">
      <c r="A63" s="197"/>
      <c r="B63" s="200"/>
      <c r="C63" s="197"/>
      <c r="D63" s="200"/>
      <c r="E63" s="203"/>
      <c r="F63" s="206"/>
      <c r="G63" s="203"/>
      <c r="H63" s="206"/>
      <c r="I63" s="203"/>
      <c r="J63" s="206"/>
      <c r="K63" s="203"/>
      <c r="L63" s="206"/>
      <c r="M63" s="203"/>
      <c r="N63" s="206"/>
      <c r="O63" s="185"/>
      <c r="P63" s="188"/>
      <c r="S63" s="19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</row>
    <row r="64" spans="1:33" ht="12.75" customHeight="1" x14ac:dyDescent="0.2">
      <c r="A64" s="207" t="s">
        <v>10</v>
      </c>
      <c r="B64" s="198" t="str">
        <f>S64</f>
        <v>Sam Bailey (101)</v>
      </c>
      <c r="C64" s="211" t="s">
        <v>10</v>
      </c>
      <c r="D64" s="198" t="str">
        <f>S66</f>
        <v>Colin Dalgleish (141)</v>
      </c>
      <c r="E64" s="201"/>
      <c r="F64" s="204"/>
      <c r="G64" s="201"/>
      <c r="H64" s="204"/>
      <c r="I64" s="201"/>
      <c r="J64" s="204"/>
      <c r="K64" s="201"/>
      <c r="L64" s="204"/>
      <c r="M64" s="201"/>
      <c r="N64" s="204"/>
      <c r="O64" s="183">
        <f>AD64</f>
        <v>0</v>
      </c>
      <c r="P64" s="186">
        <f>AE64</f>
        <v>0</v>
      </c>
      <c r="Q64" s="21" t="s">
        <v>7</v>
      </c>
      <c r="R64" s="22" t="str">
        <f>R58</f>
        <v>IOMSM1</v>
      </c>
      <c r="S64" s="19" t="str">
        <f>VLOOKUP(R64,players,4)</f>
        <v>Sam Bailey (101)</v>
      </c>
      <c r="T64" s="172">
        <f>IF(E64&gt;F64,1,0)</f>
        <v>0</v>
      </c>
      <c r="U64" s="172">
        <f>IF(F64&gt;E64,1,0)</f>
        <v>0</v>
      </c>
      <c r="V64" s="172">
        <f>IF(G64&gt;H64,1,0)</f>
        <v>0</v>
      </c>
      <c r="W64" s="172">
        <f>IF(H64&gt;G64,1,0)</f>
        <v>0</v>
      </c>
      <c r="X64" s="172">
        <f>IF(I64&gt;J64,1,0)</f>
        <v>0</v>
      </c>
      <c r="Y64" s="172">
        <f>IF(J64&gt;I64,1,0)</f>
        <v>0</v>
      </c>
      <c r="Z64" s="172">
        <f>IF(K64&gt;L64,1,0)</f>
        <v>0</v>
      </c>
      <c r="AA64" s="172">
        <f>IF(L64&gt;K64,1,0)</f>
        <v>0</v>
      </c>
      <c r="AB64" s="172">
        <f>IF(M64&gt;N64,1,0)</f>
        <v>0</v>
      </c>
      <c r="AC64" s="172">
        <f>IF(N64&gt;M64,1,0)</f>
        <v>0</v>
      </c>
      <c r="AD64" s="172">
        <f>T64+V64+X64+Z64+AB64</f>
        <v>0</v>
      </c>
      <c r="AE64" s="172">
        <f>U64+W64+Y64+AA64+AC64</f>
        <v>0</v>
      </c>
      <c r="AF64" s="172">
        <f>IF(AD64&gt;AE64,1,0)</f>
        <v>0</v>
      </c>
      <c r="AG64" s="172">
        <f>IF(AE64&gt;AD64,1,0)</f>
        <v>0</v>
      </c>
    </row>
    <row r="65" spans="1:33" ht="12.75" customHeight="1" x14ac:dyDescent="0.2">
      <c r="A65" s="208"/>
      <c r="B65" s="199"/>
      <c r="C65" s="209"/>
      <c r="D65" s="199"/>
      <c r="E65" s="202"/>
      <c r="F65" s="205"/>
      <c r="G65" s="202"/>
      <c r="H65" s="205"/>
      <c r="I65" s="202"/>
      <c r="J65" s="205"/>
      <c r="K65" s="202"/>
      <c r="L65" s="205"/>
      <c r="M65" s="202"/>
      <c r="N65" s="205"/>
      <c r="O65" s="184"/>
      <c r="P65" s="187"/>
      <c r="Q65" s="21" t="s">
        <v>8</v>
      </c>
      <c r="R65" s="22" t="str">
        <f>R59</f>
        <v>IOMSM2</v>
      </c>
      <c r="S65" s="19" t="str">
        <f>VLOOKUP(R65,players,4)</f>
        <v>Sean Drewry (102)</v>
      </c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</row>
    <row r="66" spans="1:33" ht="12.75" customHeight="1" x14ac:dyDescent="0.2">
      <c r="A66" s="209"/>
      <c r="B66" s="199" t="str">
        <f>S65</f>
        <v>Sean Drewry (102)</v>
      </c>
      <c r="C66" s="209"/>
      <c r="D66" s="199" t="str">
        <f>S67</f>
        <v>Calum Morrison (143)</v>
      </c>
      <c r="E66" s="202"/>
      <c r="F66" s="205"/>
      <c r="G66" s="202"/>
      <c r="H66" s="205"/>
      <c r="I66" s="202"/>
      <c r="J66" s="205"/>
      <c r="K66" s="202"/>
      <c r="L66" s="205"/>
      <c r="M66" s="202"/>
      <c r="N66" s="205"/>
      <c r="O66" s="184"/>
      <c r="P66" s="187"/>
      <c r="Q66" s="21" t="s">
        <v>9</v>
      </c>
      <c r="R66" s="22" t="str">
        <f>R62</f>
        <v>SCOSM1</v>
      </c>
      <c r="S66" s="19" t="str">
        <f>VLOOKUP(R66,players,4)</f>
        <v>Colin Dalgleish (141)</v>
      </c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</row>
    <row r="67" spans="1:33" ht="12.75" customHeight="1" x14ac:dyDescent="0.2">
      <c r="A67" s="210"/>
      <c r="B67" s="200"/>
      <c r="C67" s="210"/>
      <c r="D67" s="200"/>
      <c r="E67" s="203"/>
      <c r="F67" s="206"/>
      <c r="G67" s="203"/>
      <c r="H67" s="206"/>
      <c r="I67" s="203"/>
      <c r="J67" s="206"/>
      <c r="K67" s="203"/>
      <c r="L67" s="206"/>
      <c r="M67" s="203"/>
      <c r="N67" s="206"/>
      <c r="O67" s="185"/>
      <c r="P67" s="188"/>
      <c r="Q67" s="21" t="s">
        <v>6</v>
      </c>
      <c r="R67" s="22" t="str">
        <f>R61</f>
        <v>SCOSM2</v>
      </c>
      <c r="S67" s="19" t="str">
        <f>VLOOKUP(R67,players,4)</f>
        <v>Calum Morrison (143)</v>
      </c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</row>
    <row r="68" spans="1:33" ht="12.75" customHeight="1" x14ac:dyDescent="0.2">
      <c r="A68" s="195" t="s">
        <v>7</v>
      </c>
      <c r="B68" s="198" t="str">
        <f>B58</f>
        <v>Sam Bailey (101)</v>
      </c>
      <c r="C68" s="195" t="s">
        <v>6</v>
      </c>
      <c r="D68" s="198" t="str">
        <f>S62</f>
        <v>Colin Dalgleish (141)</v>
      </c>
      <c r="E68" s="201"/>
      <c r="F68" s="204"/>
      <c r="G68" s="201"/>
      <c r="H68" s="204"/>
      <c r="I68" s="201"/>
      <c r="J68" s="204"/>
      <c r="K68" s="201"/>
      <c r="L68" s="204"/>
      <c r="M68" s="201"/>
      <c r="N68" s="204"/>
      <c r="O68" s="183">
        <f>AD68</f>
        <v>0</v>
      </c>
      <c r="P68" s="186">
        <f>AE68</f>
        <v>0</v>
      </c>
      <c r="Q68" s="258"/>
      <c r="R68" s="22"/>
      <c r="T68" s="172">
        <f>IF(E68&gt;F68,1,0)</f>
        <v>0</v>
      </c>
      <c r="U68" s="172">
        <f>IF(F68&gt;E68,1,0)</f>
        <v>0</v>
      </c>
      <c r="V68" s="172">
        <f>IF(G68&gt;H68,1,0)</f>
        <v>0</v>
      </c>
      <c r="W68" s="172">
        <f>IF(H68&gt;G68,1,0)</f>
        <v>0</v>
      </c>
      <c r="X68" s="172">
        <f>IF(I68&gt;J68,1,0)</f>
        <v>0</v>
      </c>
      <c r="Y68" s="172">
        <f>IF(J68&gt;I68,1,0)</f>
        <v>0</v>
      </c>
      <c r="Z68" s="172">
        <f>IF(K68&gt;L68,1,0)</f>
        <v>0</v>
      </c>
      <c r="AA68" s="172">
        <f>IF(L68&gt;K68,1,0)</f>
        <v>0</v>
      </c>
      <c r="AB68" s="172">
        <f>IF(M68&gt;N68,1,0)</f>
        <v>0</v>
      </c>
      <c r="AC68" s="172">
        <f>IF(N68&gt;M68,1,0)</f>
        <v>0</v>
      </c>
      <c r="AD68" s="172">
        <f>T68+V68+X68+Z68+AB68</f>
        <v>0</v>
      </c>
      <c r="AE68" s="172">
        <f>U68+W68+Y68+AA68+AC68</f>
        <v>0</v>
      </c>
      <c r="AF68" s="172">
        <f>IF(AD68&gt;AE68,1,0)</f>
        <v>0</v>
      </c>
      <c r="AG68" s="172">
        <f>IF(AE68&gt;AD68,1,0)</f>
        <v>0</v>
      </c>
    </row>
    <row r="69" spans="1:33" ht="12.75" customHeight="1" x14ac:dyDescent="0.2">
      <c r="A69" s="196"/>
      <c r="B69" s="199"/>
      <c r="C69" s="196"/>
      <c r="D69" s="199"/>
      <c r="E69" s="202"/>
      <c r="F69" s="205"/>
      <c r="G69" s="202"/>
      <c r="H69" s="205"/>
      <c r="I69" s="202"/>
      <c r="J69" s="205"/>
      <c r="K69" s="202"/>
      <c r="L69" s="205"/>
      <c r="M69" s="202"/>
      <c r="N69" s="205"/>
      <c r="O69" s="184"/>
      <c r="P69" s="187"/>
      <c r="Q69" s="258"/>
      <c r="R69" s="2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</row>
    <row r="70" spans="1:33" ht="12.75" customHeight="1" x14ac:dyDescent="0.2">
      <c r="A70" s="197"/>
      <c r="B70" s="200"/>
      <c r="C70" s="197"/>
      <c r="D70" s="200"/>
      <c r="E70" s="203"/>
      <c r="F70" s="206"/>
      <c r="G70" s="203"/>
      <c r="H70" s="206"/>
      <c r="I70" s="203"/>
      <c r="J70" s="206"/>
      <c r="K70" s="203"/>
      <c r="L70" s="206"/>
      <c r="M70" s="203"/>
      <c r="N70" s="206"/>
      <c r="O70" s="185"/>
      <c r="P70" s="188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</row>
    <row r="71" spans="1:33" ht="12.75" customHeight="1" x14ac:dyDescent="0.2">
      <c r="A71" s="195" t="s">
        <v>8</v>
      </c>
      <c r="B71" s="198" t="str">
        <f>B61</f>
        <v>Sean Drewry (102)</v>
      </c>
      <c r="C71" s="195" t="s">
        <v>9</v>
      </c>
      <c r="D71" s="198" t="str">
        <f>S61</f>
        <v>Calum Morrison (143)</v>
      </c>
      <c r="E71" s="201"/>
      <c r="F71" s="204"/>
      <c r="G71" s="201"/>
      <c r="H71" s="204"/>
      <c r="I71" s="201"/>
      <c r="J71" s="204"/>
      <c r="K71" s="201"/>
      <c r="L71" s="204"/>
      <c r="M71" s="201"/>
      <c r="N71" s="204"/>
      <c r="O71" s="183">
        <f>AD71</f>
        <v>0</v>
      </c>
      <c r="P71" s="186">
        <f>AE71</f>
        <v>0</v>
      </c>
      <c r="T71" s="172">
        <f>IF(E71&gt;F71,1,0)</f>
        <v>0</v>
      </c>
      <c r="U71" s="172">
        <f>IF(F71&gt;E71,1,0)</f>
        <v>0</v>
      </c>
      <c r="V71" s="172">
        <f>IF(G71&gt;H71,1,0)</f>
        <v>0</v>
      </c>
      <c r="W71" s="172">
        <f>IF(H71&gt;G71,1,0)</f>
        <v>0</v>
      </c>
      <c r="X71" s="172">
        <f>IF(I71&gt;J71,1,0)</f>
        <v>0</v>
      </c>
      <c r="Y71" s="172">
        <f>IF(J71&gt;I71,1,0)</f>
        <v>0</v>
      </c>
      <c r="Z71" s="172">
        <f>IF(K71&gt;L71,1,0)</f>
        <v>0</v>
      </c>
      <c r="AA71" s="172">
        <f>IF(L71&gt;K71,1,0)</f>
        <v>0</v>
      </c>
      <c r="AB71" s="172">
        <f>IF(M71&gt;N71,1,0)</f>
        <v>0</v>
      </c>
      <c r="AC71" s="172">
        <f>IF(N71&gt;M71,1,0)</f>
        <v>0</v>
      </c>
      <c r="AD71" s="172">
        <f>T71+V71+X71+Z71+AB71</f>
        <v>0</v>
      </c>
      <c r="AE71" s="172">
        <f>U71+W71+Y71+AA71+AC71</f>
        <v>0</v>
      </c>
      <c r="AF71" s="172">
        <f>IF(AD71&gt;AE71,1,0)</f>
        <v>0</v>
      </c>
      <c r="AG71" s="172">
        <f>IF(AE71&gt;AD71,1,0)</f>
        <v>0</v>
      </c>
    </row>
    <row r="72" spans="1:33" ht="12.75" customHeight="1" x14ac:dyDescent="0.2">
      <c r="A72" s="196"/>
      <c r="B72" s="199"/>
      <c r="C72" s="196"/>
      <c r="D72" s="199"/>
      <c r="E72" s="202"/>
      <c r="F72" s="205"/>
      <c r="G72" s="202"/>
      <c r="H72" s="205"/>
      <c r="I72" s="202"/>
      <c r="J72" s="205"/>
      <c r="K72" s="202"/>
      <c r="L72" s="205"/>
      <c r="M72" s="202"/>
      <c r="N72" s="205"/>
      <c r="O72" s="184"/>
      <c r="P72" s="187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</row>
    <row r="73" spans="1:33" ht="12.75" customHeight="1" x14ac:dyDescent="0.2">
      <c r="A73" s="197"/>
      <c r="B73" s="200"/>
      <c r="C73" s="197"/>
      <c r="D73" s="200"/>
      <c r="E73" s="203"/>
      <c r="F73" s="206"/>
      <c r="G73" s="203"/>
      <c r="H73" s="206"/>
      <c r="I73" s="203"/>
      <c r="J73" s="206"/>
      <c r="K73" s="203"/>
      <c r="L73" s="206"/>
      <c r="M73" s="203"/>
      <c r="N73" s="206"/>
      <c r="O73" s="185"/>
      <c r="P73" s="188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</row>
    <row r="74" spans="1:33" ht="12.75" customHeight="1" x14ac:dyDescent="0.2">
      <c r="A74" s="173" t="s">
        <v>11</v>
      </c>
      <c r="B74" s="174"/>
      <c r="C74" s="175"/>
      <c r="D74" s="173" t="s">
        <v>12</v>
      </c>
      <c r="E74" s="174"/>
      <c r="F74" s="175"/>
      <c r="G74" s="182" t="s">
        <v>35</v>
      </c>
      <c r="H74" s="174"/>
      <c r="I74" s="174"/>
      <c r="J74" s="174"/>
      <c r="K74" s="174"/>
      <c r="L74" s="174"/>
      <c r="M74" s="174"/>
      <c r="N74" s="175"/>
      <c r="O74" s="183">
        <f>AF74</f>
        <v>0</v>
      </c>
      <c r="P74" s="186">
        <f>AG74</f>
        <v>0</v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172">
        <f>SUM(AF58:AF73)</f>
        <v>0</v>
      </c>
      <c r="AG74" s="172">
        <f>SUM(AG58:AG73)</f>
        <v>0</v>
      </c>
    </row>
    <row r="75" spans="1:33" ht="12.75" customHeight="1" x14ac:dyDescent="0.2">
      <c r="A75" s="176"/>
      <c r="B75" s="177"/>
      <c r="C75" s="178"/>
      <c r="D75" s="176"/>
      <c r="E75" s="177"/>
      <c r="F75" s="178"/>
      <c r="G75" s="176"/>
      <c r="H75" s="177"/>
      <c r="I75" s="177"/>
      <c r="J75" s="177"/>
      <c r="K75" s="177"/>
      <c r="L75" s="177"/>
      <c r="M75" s="177"/>
      <c r="N75" s="178"/>
      <c r="O75" s="184"/>
      <c r="P75" s="187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172"/>
      <c r="AG75" s="172"/>
    </row>
    <row r="76" spans="1:33" ht="12.75" customHeight="1" x14ac:dyDescent="0.2">
      <c r="A76" s="176"/>
      <c r="B76" s="177"/>
      <c r="C76" s="178"/>
      <c r="D76" s="176"/>
      <c r="E76" s="177"/>
      <c r="F76" s="178"/>
      <c r="G76" s="176"/>
      <c r="H76" s="177"/>
      <c r="I76" s="177"/>
      <c r="J76" s="177"/>
      <c r="K76" s="177"/>
      <c r="L76" s="177"/>
      <c r="M76" s="177"/>
      <c r="N76" s="178"/>
      <c r="O76" s="185"/>
      <c r="P76" s="188"/>
    </row>
    <row r="77" spans="1:33" ht="12.75" customHeight="1" x14ac:dyDescent="0.2">
      <c r="A77" s="176"/>
      <c r="B77" s="177"/>
      <c r="C77" s="178"/>
      <c r="D77" s="176"/>
      <c r="E77" s="177"/>
      <c r="F77" s="178"/>
      <c r="G77" s="176"/>
      <c r="H77" s="177"/>
      <c r="I77" s="177"/>
      <c r="J77" s="177"/>
      <c r="K77" s="177"/>
      <c r="L77" s="177"/>
      <c r="M77" s="177"/>
      <c r="N77" s="178"/>
      <c r="O77" s="189"/>
      <c r="P77" s="190"/>
    </row>
    <row r="78" spans="1:33" ht="12.75" customHeight="1" x14ac:dyDescent="0.2">
      <c r="A78" s="176"/>
      <c r="B78" s="177"/>
      <c r="C78" s="178"/>
      <c r="D78" s="176"/>
      <c r="E78" s="177"/>
      <c r="F78" s="178"/>
      <c r="G78" s="176"/>
      <c r="H78" s="177"/>
      <c r="I78" s="177"/>
      <c r="J78" s="177"/>
      <c r="K78" s="177"/>
      <c r="L78" s="177"/>
      <c r="M78" s="177"/>
      <c r="N78" s="178"/>
      <c r="O78" s="191"/>
      <c r="P78" s="192"/>
    </row>
    <row r="79" spans="1:33" ht="12.75" customHeight="1" x14ac:dyDescent="0.2">
      <c r="A79" s="179"/>
      <c r="B79" s="180"/>
      <c r="C79" s="181"/>
      <c r="D79" s="179"/>
      <c r="E79" s="180"/>
      <c r="F79" s="181"/>
      <c r="G79" s="179"/>
      <c r="H79" s="180"/>
      <c r="I79" s="180"/>
      <c r="J79" s="180"/>
      <c r="K79" s="180"/>
      <c r="L79" s="180"/>
      <c r="M79" s="180"/>
      <c r="N79" s="181"/>
      <c r="O79" s="193"/>
      <c r="P79" s="194"/>
    </row>
    <row r="80" spans="1:33" ht="12.75" customHeight="1" x14ac:dyDescent="0.2">
      <c r="A80" s="163" t="s">
        <v>29</v>
      </c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5"/>
    </row>
    <row r="81" spans="1:16" ht="12.75" customHeight="1" x14ac:dyDescent="0.2">
      <c r="A81" s="166"/>
      <c r="B81" s="167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8"/>
    </row>
    <row r="82" spans="1:16" ht="12.75" customHeight="1" x14ac:dyDescent="0.2">
      <c r="A82" s="169"/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1"/>
    </row>
    <row r="83" spans="1:16" ht="12.75" customHeight="1" x14ac:dyDescent="0.2">
      <c r="A83" s="220" t="str">
        <f>A1</f>
        <v>ISLE OF MAN TABLE TENNIS ASSOCIATION</v>
      </c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2"/>
    </row>
    <row r="84" spans="1:16" ht="12.75" customHeight="1" x14ac:dyDescent="0.2">
      <c r="A84" s="223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5"/>
    </row>
    <row r="85" spans="1:16" ht="12.75" customHeight="1" x14ac:dyDescent="0.2">
      <c r="A85" s="223"/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5"/>
    </row>
    <row r="86" spans="1:16" ht="12.75" customHeight="1" x14ac:dyDescent="0.2">
      <c r="A86" s="226" t="str">
        <f>A4</f>
        <v>HOME COUNTRIES INTERNATIONAL CHAMPIONSHIP - MEN TEAM</v>
      </c>
      <c r="B86" s="227"/>
      <c r="C86" s="227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8"/>
    </row>
    <row r="87" spans="1:16" ht="12.75" customHeight="1" x14ac:dyDescent="0.2">
      <c r="A87" s="226"/>
      <c r="B87" s="227"/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8"/>
    </row>
    <row r="88" spans="1:16" ht="12.75" customHeight="1" x14ac:dyDescent="0.2">
      <c r="A88" s="229"/>
      <c r="B88" s="230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1"/>
    </row>
    <row r="89" spans="1:16" ht="12.75" customHeight="1" x14ac:dyDescent="0.2">
      <c r="A89" s="232" t="s">
        <v>27</v>
      </c>
      <c r="B89" s="233"/>
      <c r="C89" s="232" t="s">
        <v>28</v>
      </c>
      <c r="D89" s="236"/>
      <c r="E89" s="15"/>
      <c r="F89" s="15"/>
      <c r="G89" s="239" t="s">
        <v>24</v>
      </c>
      <c r="H89" s="239"/>
      <c r="I89" s="242" t="str">
        <f>I7</f>
        <v>Saturday 9th November 2019</v>
      </c>
      <c r="J89" s="242"/>
      <c r="K89" s="242"/>
      <c r="L89" s="242"/>
      <c r="M89" s="242"/>
      <c r="N89" s="242"/>
      <c r="O89" s="242"/>
      <c r="P89" s="16"/>
    </row>
    <row r="90" spans="1:16" ht="12.75" customHeight="1" x14ac:dyDescent="0.2">
      <c r="A90" s="234"/>
      <c r="B90" s="235"/>
      <c r="C90" s="237"/>
      <c r="D90" s="238"/>
      <c r="E90" s="17"/>
      <c r="F90" s="17"/>
      <c r="G90" s="240"/>
      <c r="H90" s="240"/>
      <c r="I90" s="243"/>
      <c r="J90" s="243"/>
      <c r="K90" s="243"/>
      <c r="L90" s="243"/>
      <c r="M90" s="243"/>
      <c r="N90" s="243"/>
      <c r="O90" s="243"/>
      <c r="P90" s="18"/>
    </row>
    <row r="91" spans="1:16" ht="12.75" customHeight="1" x14ac:dyDescent="0.2">
      <c r="A91" s="244" t="str">
        <f>Schedule!D42</f>
        <v>ENGLAND</v>
      </c>
      <c r="B91" s="245"/>
      <c r="C91" s="244" t="str">
        <f>Schedule!F42</f>
        <v>JERSEY</v>
      </c>
      <c r="D91" s="250"/>
      <c r="E91" s="17"/>
      <c r="F91" s="17"/>
      <c r="G91" s="240" t="s">
        <v>25</v>
      </c>
      <c r="H91" s="240"/>
      <c r="I91" s="243">
        <f>Schedule!A42</f>
        <v>13</v>
      </c>
      <c r="J91" s="243"/>
      <c r="K91" s="243"/>
      <c r="L91" s="243"/>
      <c r="M91" s="243"/>
      <c r="N91" s="243"/>
      <c r="O91" s="243"/>
      <c r="P91" s="18"/>
    </row>
    <row r="92" spans="1:16" ht="12.75" customHeight="1" x14ac:dyDescent="0.2">
      <c r="A92" s="246"/>
      <c r="B92" s="247"/>
      <c r="C92" s="251"/>
      <c r="D92" s="252"/>
      <c r="E92" s="17"/>
      <c r="F92" s="17"/>
      <c r="G92" s="240"/>
      <c r="H92" s="240"/>
      <c r="I92" s="243"/>
      <c r="J92" s="243"/>
      <c r="K92" s="243"/>
      <c r="L92" s="243"/>
      <c r="M92" s="243"/>
      <c r="N92" s="243"/>
      <c r="O92" s="243"/>
      <c r="P92" s="18"/>
    </row>
    <row r="93" spans="1:16" ht="12.75" customHeight="1" x14ac:dyDescent="0.2">
      <c r="A93" s="246"/>
      <c r="B93" s="247"/>
      <c r="C93" s="251"/>
      <c r="D93" s="252"/>
      <c r="E93" s="17"/>
      <c r="F93" s="17"/>
      <c r="G93" s="240" t="s">
        <v>26</v>
      </c>
      <c r="H93" s="240"/>
      <c r="I93" s="255">
        <f>I11</f>
        <v>0.625</v>
      </c>
      <c r="J93" s="255"/>
      <c r="K93" s="255"/>
      <c r="L93" s="255"/>
      <c r="M93" s="255"/>
      <c r="N93" s="255"/>
      <c r="O93" s="255"/>
      <c r="P93" s="18"/>
    </row>
    <row r="94" spans="1:16" ht="12.75" customHeight="1" x14ac:dyDescent="0.2">
      <c r="A94" s="246"/>
      <c r="B94" s="247"/>
      <c r="C94" s="251"/>
      <c r="D94" s="252"/>
      <c r="E94" s="17"/>
      <c r="F94" s="17"/>
      <c r="G94" s="240"/>
      <c r="H94" s="240"/>
      <c r="I94" s="255"/>
      <c r="J94" s="255"/>
      <c r="K94" s="255"/>
      <c r="L94" s="255"/>
      <c r="M94" s="255"/>
      <c r="N94" s="255"/>
      <c r="O94" s="255"/>
      <c r="P94" s="18"/>
    </row>
    <row r="95" spans="1:16" ht="12.75" customHeight="1" x14ac:dyDescent="0.2">
      <c r="A95" s="246"/>
      <c r="B95" s="247"/>
      <c r="C95" s="251"/>
      <c r="D95" s="252"/>
      <c r="E95" s="17"/>
      <c r="F95" s="17"/>
      <c r="G95" s="256" t="s">
        <v>30</v>
      </c>
      <c r="H95" s="256"/>
      <c r="I95" s="243" t="str">
        <f>I13</f>
        <v>Session 6</v>
      </c>
      <c r="J95" s="243"/>
      <c r="K95" s="243"/>
      <c r="L95" s="243"/>
      <c r="M95" s="243"/>
      <c r="N95" s="243"/>
      <c r="O95" s="243"/>
      <c r="P95" s="18"/>
    </row>
    <row r="96" spans="1:16" ht="12.75" customHeight="1" x14ac:dyDescent="0.2">
      <c r="A96" s="248"/>
      <c r="B96" s="249"/>
      <c r="C96" s="253"/>
      <c r="D96" s="254"/>
      <c r="E96" s="17"/>
      <c r="F96" s="17"/>
      <c r="G96" s="257"/>
      <c r="H96" s="257"/>
      <c r="I96" s="257"/>
      <c r="J96" s="257"/>
      <c r="K96" s="257"/>
      <c r="L96" s="257"/>
      <c r="M96" s="257"/>
      <c r="N96" s="257"/>
      <c r="O96" s="257"/>
      <c r="P96" s="18"/>
    </row>
    <row r="97" spans="1:33" ht="12.75" customHeight="1" x14ac:dyDescent="0.2">
      <c r="A97" s="215" t="s">
        <v>14</v>
      </c>
      <c r="B97" s="216"/>
      <c r="C97" s="215" t="s">
        <v>13</v>
      </c>
      <c r="D97" s="216"/>
      <c r="E97" s="219" t="s">
        <v>0</v>
      </c>
      <c r="F97" s="216"/>
      <c r="G97" s="219" t="s">
        <v>1</v>
      </c>
      <c r="H97" s="216"/>
      <c r="I97" s="219" t="s">
        <v>2</v>
      </c>
      <c r="J97" s="216"/>
      <c r="K97" s="219" t="s">
        <v>3</v>
      </c>
      <c r="L97" s="216"/>
      <c r="M97" s="219" t="s">
        <v>4</v>
      </c>
      <c r="N97" s="216"/>
      <c r="O97" s="219" t="s">
        <v>5</v>
      </c>
      <c r="P97" s="216"/>
      <c r="T97" s="172">
        <v>1</v>
      </c>
      <c r="U97" s="172"/>
      <c r="V97" s="172">
        <v>2</v>
      </c>
      <c r="W97" s="172"/>
      <c r="X97" s="172">
        <v>3</v>
      </c>
      <c r="Y97" s="172"/>
      <c r="Z97" s="172">
        <v>4</v>
      </c>
      <c r="AA97" s="172"/>
      <c r="AB97" s="172">
        <v>5</v>
      </c>
      <c r="AC97" s="172"/>
      <c r="AD97" s="212" t="s">
        <v>53</v>
      </c>
      <c r="AE97" s="172"/>
      <c r="AF97" s="213" t="s">
        <v>52</v>
      </c>
      <c r="AG97" s="214"/>
    </row>
    <row r="98" spans="1:33" ht="12.75" customHeight="1" x14ac:dyDescent="0.2">
      <c r="A98" s="217"/>
      <c r="B98" s="218"/>
      <c r="C98" s="217"/>
      <c r="D98" s="218"/>
      <c r="E98" s="217"/>
      <c r="F98" s="218"/>
      <c r="G98" s="217"/>
      <c r="H98" s="218"/>
      <c r="I98" s="217"/>
      <c r="J98" s="218"/>
      <c r="K98" s="217"/>
      <c r="L98" s="218"/>
      <c r="M98" s="217"/>
      <c r="N98" s="218"/>
      <c r="O98" s="217"/>
      <c r="P98" s="218"/>
      <c r="T98" s="48" t="s">
        <v>20</v>
      </c>
      <c r="U98" s="48" t="s">
        <v>7</v>
      </c>
      <c r="V98" s="48" t="s">
        <v>20</v>
      </c>
      <c r="W98" s="48" t="s">
        <v>7</v>
      </c>
      <c r="X98" s="48" t="s">
        <v>20</v>
      </c>
      <c r="Y98" s="48" t="s">
        <v>7</v>
      </c>
      <c r="Z98" s="48" t="s">
        <v>20</v>
      </c>
      <c r="AA98" s="48" t="s">
        <v>7</v>
      </c>
      <c r="AB98" s="48" t="s">
        <v>20</v>
      </c>
      <c r="AC98" s="48" t="s">
        <v>7</v>
      </c>
      <c r="AD98" s="48" t="s">
        <v>20</v>
      </c>
      <c r="AE98" s="48" t="s">
        <v>7</v>
      </c>
      <c r="AF98" s="48" t="s">
        <v>20</v>
      </c>
      <c r="AG98" s="48" t="s">
        <v>7</v>
      </c>
    </row>
    <row r="99" spans="1:33" ht="12.75" customHeight="1" x14ac:dyDescent="0.2">
      <c r="A99" s="195" t="s">
        <v>7</v>
      </c>
      <c r="B99" s="198" t="str">
        <f>S99</f>
        <v>Shayan Siraj (113)</v>
      </c>
      <c r="C99" s="195" t="s">
        <v>9</v>
      </c>
      <c r="D99" s="198" t="str">
        <f>S102</f>
        <v>Jack Mills (178)</v>
      </c>
      <c r="E99" s="201"/>
      <c r="F99" s="204"/>
      <c r="G99" s="201"/>
      <c r="H99" s="204"/>
      <c r="I99" s="201"/>
      <c r="J99" s="204"/>
      <c r="K99" s="201"/>
      <c r="L99" s="204"/>
      <c r="M99" s="201"/>
      <c r="N99" s="204"/>
      <c r="O99" s="183">
        <f>AD99</f>
        <v>0</v>
      </c>
      <c r="P99" s="186">
        <f>AE99</f>
        <v>0</v>
      </c>
      <c r="Q99" s="21" t="s">
        <v>7</v>
      </c>
      <c r="R99" s="22" t="str">
        <f>VLOOKUP(A91,teamdata,2)</f>
        <v>ENGSM1</v>
      </c>
      <c r="S99" s="19" t="str">
        <f>VLOOKUP(R99,players,4)</f>
        <v>Shayan Siraj (113)</v>
      </c>
      <c r="T99" s="172">
        <f>IF(E99&gt;F99,1,0)</f>
        <v>0</v>
      </c>
      <c r="U99" s="172">
        <f>IF(F99&gt;E99,1,0)</f>
        <v>0</v>
      </c>
      <c r="V99" s="172">
        <f>IF(G99&gt;H99,1,0)</f>
        <v>0</v>
      </c>
      <c r="W99" s="172">
        <f>IF(H99&gt;G99,1,0)</f>
        <v>0</v>
      </c>
      <c r="X99" s="172">
        <f>IF(I99&gt;J99,1,0)</f>
        <v>0</v>
      </c>
      <c r="Y99" s="172">
        <f>IF(J99&gt;I99,1,0)</f>
        <v>0</v>
      </c>
      <c r="Z99" s="172">
        <f>IF(K99&gt;L99,1,0)</f>
        <v>0</v>
      </c>
      <c r="AA99" s="172">
        <f>IF(L99&gt;K99,1,0)</f>
        <v>0</v>
      </c>
      <c r="AB99" s="172">
        <f>IF(M99&gt;N99,1,0)</f>
        <v>0</v>
      </c>
      <c r="AC99" s="172">
        <f>IF(N99&gt;M99,1,0)</f>
        <v>0</v>
      </c>
      <c r="AD99" s="172">
        <f>T99+V99+X99+Z99+AB99</f>
        <v>0</v>
      </c>
      <c r="AE99" s="172">
        <f>U99+W99+Y99+AA99+AC99</f>
        <v>0</v>
      </c>
      <c r="AF99" s="172">
        <f>IF(AD99&gt;AE99,1,0)</f>
        <v>0</v>
      </c>
      <c r="AG99" s="172">
        <f>IF(AE99&gt;AD99,1,0)</f>
        <v>0</v>
      </c>
    </row>
    <row r="100" spans="1:33" ht="12.75" customHeight="1" x14ac:dyDescent="0.2">
      <c r="A100" s="196"/>
      <c r="B100" s="199"/>
      <c r="C100" s="196"/>
      <c r="D100" s="199"/>
      <c r="E100" s="202"/>
      <c r="F100" s="205"/>
      <c r="G100" s="202"/>
      <c r="H100" s="205"/>
      <c r="I100" s="202"/>
      <c r="J100" s="205"/>
      <c r="K100" s="202"/>
      <c r="L100" s="205"/>
      <c r="M100" s="202"/>
      <c r="N100" s="205"/>
      <c r="O100" s="184"/>
      <c r="P100" s="187"/>
      <c r="Q100" s="21" t="s">
        <v>8</v>
      </c>
      <c r="R100" s="22" t="str">
        <f>VLOOKUP(A91,teamdata,3)</f>
        <v>ENGSM2</v>
      </c>
      <c r="S100" s="19" t="str">
        <f>VLOOKUP(R100,players,4)</f>
        <v>Erthan Walsh (114)</v>
      </c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172"/>
    </row>
    <row r="101" spans="1:33" ht="12.75" customHeight="1" x14ac:dyDescent="0.2">
      <c r="A101" s="197"/>
      <c r="B101" s="200"/>
      <c r="C101" s="197"/>
      <c r="D101" s="200"/>
      <c r="E101" s="203"/>
      <c r="F101" s="206"/>
      <c r="G101" s="203"/>
      <c r="H101" s="206"/>
      <c r="I101" s="203"/>
      <c r="J101" s="206"/>
      <c r="K101" s="203"/>
      <c r="L101" s="206"/>
      <c r="M101" s="203"/>
      <c r="N101" s="206"/>
      <c r="O101" s="185"/>
      <c r="P101" s="188"/>
      <c r="Q101" s="23"/>
      <c r="R101" s="22"/>
      <c r="S101" s="19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</row>
    <row r="102" spans="1:33" ht="12.75" customHeight="1" x14ac:dyDescent="0.2">
      <c r="A102" s="195" t="s">
        <v>8</v>
      </c>
      <c r="B102" s="198" t="str">
        <f>S100</f>
        <v>Erthan Walsh (114)</v>
      </c>
      <c r="C102" s="195" t="s">
        <v>6</v>
      </c>
      <c r="D102" s="198" t="str">
        <f>S103</f>
        <v>Mariusz Cleminski (177)</v>
      </c>
      <c r="E102" s="201"/>
      <c r="F102" s="204"/>
      <c r="G102" s="201"/>
      <c r="H102" s="204"/>
      <c r="I102" s="201"/>
      <c r="J102" s="204"/>
      <c r="K102" s="201"/>
      <c r="L102" s="204"/>
      <c r="M102" s="201"/>
      <c r="N102" s="204"/>
      <c r="O102" s="183">
        <f>AD102</f>
        <v>0</v>
      </c>
      <c r="P102" s="186">
        <f>AE102</f>
        <v>0</v>
      </c>
      <c r="Q102" s="24" t="s">
        <v>9</v>
      </c>
      <c r="R102" s="22" t="str">
        <f>VLOOKUP(C91,teamdata,3)</f>
        <v>JSYSM2</v>
      </c>
      <c r="S102" s="19" t="str">
        <f>VLOOKUP(R102,players,4)</f>
        <v>Jack Mills (178)</v>
      </c>
      <c r="T102" s="172">
        <f>IF(E102&gt;F102,1,0)</f>
        <v>0</v>
      </c>
      <c r="U102" s="172">
        <f>IF(F102&gt;E102,1,0)</f>
        <v>0</v>
      </c>
      <c r="V102" s="172">
        <f>IF(G102&gt;H102,1,0)</f>
        <v>0</v>
      </c>
      <c r="W102" s="172">
        <f>IF(H102&gt;G102,1,0)</f>
        <v>0</v>
      </c>
      <c r="X102" s="172">
        <f>IF(I102&gt;J102,1,0)</f>
        <v>0</v>
      </c>
      <c r="Y102" s="172">
        <f>IF(J102&gt;I102,1,0)</f>
        <v>0</v>
      </c>
      <c r="Z102" s="172">
        <f>IF(K102&gt;L102,1,0)</f>
        <v>0</v>
      </c>
      <c r="AA102" s="172">
        <f>IF(L102&gt;K102,1,0)</f>
        <v>0</v>
      </c>
      <c r="AB102" s="172">
        <f>IF(M102&gt;N102,1,0)</f>
        <v>0</v>
      </c>
      <c r="AC102" s="172">
        <f>IF(N102&gt;M102,1,0)</f>
        <v>0</v>
      </c>
      <c r="AD102" s="172">
        <f>T102+V102+X102+Z102+AB102</f>
        <v>0</v>
      </c>
      <c r="AE102" s="172">
        <f>U102+W102+Y102+AA102+AC102</f>
        <v>0</v>
      </c>
      <c r="AF102" s="172">
        <f>IF(AD102&gt;AE102,1,0)</f>
        <v>0</v>
      </c>
      <c r="AG102" s="172">
        <f>IF(AE102&gt;AD102,1,0)</f>
        <v>0</v>
      </c>
    </row>
    <row r="103" spans="1:33" ht="12.75" customHeight="1" x14ac:dyDescent="0.2">
      <c r="A103" s="196"/>
      <c r="B103" s="199"/>
      <c r="C103" s="196"/>
      <c r="D103" s="199"/>
      <c r="E103" s="202"/>
      <c r="F103" s="205"/>
      <c r="G103" s="202"/>
      <c r="H103" s="205"/>
      <c r="I103" s="202"/>
      <c r="J103" s="205"/>
      <c r="K103" s="202"/>
      <c r="L103" s="205"/>
      <c r="M103" s="202"/>
      <c r="N103" s="205"/>
      <c r="O103" s="184"/>
      <c r="P103" s="187"/>
      <c r="Q103" s="21" t="s">
        <v>6</v>
      </c>
      <c r="R103" s="22" t="str">
        <f>VLOOKUP(C91,teamdata,2)</f>
        <v>JSYSM1</v>
      </c>
      <c r="S103" s="19" t="str">
        <f>VLOOKUP(R103,players,4)</f>
        <v>Mariusz Cleminski (177)</v>
      </c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  <c r="AG103" s="172"/>
    </row>
    <row r="104" spans="1:33" ht="12.75" customHeight="1" x14ac:dyDescent="0.2">
      <c r="A104" s="197"/>
      <c r="B104" s="200"/>
      <c r="C104" s="197"/>
      <c r="D104" s="200"/>
      <c r="E104" s="203"/>
      <c r="F104" s="206"/>
      <c r="G104" s="203"/>
      <c r="H104" s="206"/>
      <c r="I104" s="203"/>
      <c r="J104" s="206"/>
      <c r="K104" s="203"/>
      <c r="L104" s="206"/>
      <c r="M104" s="203"/>
      <c r="N104" s="206"/>
      <c r="O104" s="185"/>
      <c r="P104" s="188"/>
      <c r="S104" s="19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</row>
    <row r="105" spans="1:33" ht="12.75" customHeight="1" x14ac:dyDescent="0.2">
      <c r="A105" s="207" t="s">
        <v>10</v>
      </c>
      <c r="B105" s="198" t="str">
        <f>S105</f>
        <v>Shayan Siraj (113)</v>
      </c>
      <c r="C105" s="211" t="s">
        <v>10</v>
      </c>
      <c r="D105" s="198" t="str">
        <f>S107</f>
        <v>Mariusz Cleminski (177)</v>
      </c>
      <c r="E105" s="201"/>
      <c r="F105" s="204"/>
      <c r="G105" s="201"/>
      <c r="H105" s="204"/>
      <c r="I105" s="201"/>
      <c r="J105" s="204"/>
      <c r="K105" s="201"/>
      <c r="L105" s="204"/>
      <c r="M105" s="201"/>
      <c r="N105" s="204"/>
      <c r="O105" s="183">
        <f>AD105</f>
        <v>0</v>
      </c>
      <c r="P105" s="186">
        <f>AE105</f>
        <v>0</v>
      </c>
      <c r="Q105" s="21" t="s">
        <v>7</v>
      </c>
      <c r="R105" s="22" t="str">
        <f>R99</f>
        <v>ENGSM1</v>
      </c>
      <c r="S105" s="19" t="str">
        <f>VLOOKUP(R105,players,4)</f>
        <v>Shayan Siraj (113)</v>
      </c>
      <c r="T105" s="172">
        <f>IF(E105&gt;F105,1,0)</f>
        <v>0</v>
      </c>
      <c r="U105" s="172">
        <f>IF(F105&gt;E105,1,0)</f>
        <v>0</v>
      </c>
      <c r="V105" s="172">
        <f>IF(G105&gt;H105,1,0)</f>
        <v>0</v>
      </c>
      <c r="W105" s="172">
        <f>IF(H105&gt;G105,1,0)</f>
        <v>0</v>
      </c>
      <c r="X105" s="172">
        <f>IF(I105&gt;J105,1,0)</f>
        <v>0</v>
      </c>
      <c r="Y105" s="172">
        <f>IF(J105&gt;I105,1,0)</f>
        <v>0</v>
      </c>
      <c r="Z105" s="172">
        <f>IF(K105&gt;L105,1,0)</f>
        <v>0</v>
      </c>
      <c r="AA105" s="172">
        <f>IF(L105&gt;K105,1,0)</f>
        <v>0</v>
      </c>
      <c r="AB105" s="172">
        <f>IF(M105&gt;N105,1,0)</f>
        <v>0</v>
      </c>
      <c r="AC105" s="172">
        <f>IF(N105&gt;M105,1,0)</f>
        <v>0</v>
      </c>
      <c r="AD105" s="172">
        <f>T105+V105+X105+Z105+AB105</f>
        <v>0</v>
      </c>
      <c r="AE105" s="172">
        <f>U105+W105+Y105+AA105+AC105</f>
        <v>0</v>
      </c>
      <c r="AF105" s="172">
        <f>IF(AD105&gt;AE105,1,0)</f>
        <v>0</v>
      </c>
      <c r="AG105" s="172">
        <f>IF(AE105&gt;AD105,1,0)</f>
        <v>0</v>
      </c>
    </row>
    <row r="106" spans="1:33" ht="12.75" customHeight="1" x14ac:dyDescent="0.2">
      <c r="A106" s="208"/>
      <c r="B106" s="199"/>
      <c r="C106" s="209"/>
      <c r="D106" s="199"/>
      <c r="E106" s="202"/>
      <c r="F106" s="205"/>
      <c r="G106" s="202"/>
      <c r="H106" s="205"/>
      <c r="I106" s="202"/>
      <c r="J106" s="205"/>
      <c r="K106" s="202"/>
      <c r="L106" s="205"/>
      <c r="M106" s="202"/>
      <c r="N106" s="205"/>
      <c r="O106" s="184"/>
      <c r="P106" s="187"/>
      <c r="Q106" s="21" t="s">
        <v>8</v>
      </c>
      <c r="R106" s="22" t="str">
        <f>R100</f>
        <v>ENGSM2</v>
      </c>
      <c r="S106" s="19" t="str">
        <f>VLOOKUP(R106,players,4)</f>
        <v>Erthan Walsh (114)</v>
      </c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2"/>
      <c r="AG106" s="172"/>
    </row>
    <row r="107" spans="1:33" ht="12.75" customHeight="1" x14ac:dyDescent="0.2">
      <c r="A107" s="209"/>
      <c r="B107" s="199" t="str">
        <f>S106</f>
        <v>Erthan Walsh (114)</v>
      </c>
      <c r="C107" s="209"/>
      <c r="D107" s="199" t="str">
        <f>S108</f>
        <v>Jack Mills (178)</v>
      </c>
      <c r="E107" s="202"/>
      <c r="F107" s="205"/>
      <c r="G107" s="202"/>
      <c r="H107" s="205"/>
      <c r="I107" s="202"/>
      <c r="J107" s="205"/>
      <c r="K107" s="202"/>
      <c r="L107" s="205"/>
      <c r="M107" s="202"/>
      <c r="N107" s="205"/>
      <c r="O107" s="184"/>
      <c r="P107" s="187"/>
      <c r="Q107" s="21" t="s">
        <v>9</v>
      </c>
      <c r="R107" s="22" t="str">
        <f>R103</f>
        <v>JSYSM1</v>
      </c>
      <c r="S107" s="19" t="str">
        <f>VLOOKUP(R107,players,4)</f>
        <v>Mariusz Cleminski (177)</v>
      </c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  <c r="AG107" s="172"/>
    </row>
    <row r="108" spans="1:33" ht="12.75" customHeight="1" x14ac:dyDescent="0.2">
      <c r="A108" s="210"/>
      <c r="B108" s="200"/>
      <c r="C108" s="210"/>
      <c r="D108" s="200"/>
      <c r="E108" s="203"/>
      <c r="F108" s="206"/>
      <c r="G108" s="203"/>
      <c r="H108" s="206"/>
      <c r="I108" s="203"/>
      <c r="J108" s="206"/>
      <c r="K108" s="203"/>
      <c r="L108" s="206"/>
      <c r="M108" s="203"/>
      <c r="N108" s="206"/>
      <c r="O108" s="185"/>
      <c r="P108" s="188"/>
      <c r="Q108" s="21" t="s">
        <v>6</v>
      </c>
      <c r="R108" s="22" t="str">
        <f>R102</f>
        <v>JSYSM2</v>
      </c>
      <c r="S108" s="19" t="str">
        <f>VLOOKUP(R108,players,4)</f>
        <v>Jack Mills (178)</v>
      </c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  <c r="AG108" s="172"/>
    </row>
    <row r="109" spans="1:33" ht="12.75" customHeight="1" x14ac:dyDescent="0.2">
      <c r="A109" s="195" t="s">
        <v>7</v>
      </c>
      <c r="B109" s="198" t="str">
        <f>B99</f>
        <v>Shayan Siraj (113)</v>
      </c>
      <c r="C109" s="195" t="s">
        <v>6</v>
      </c>
      <c r="D109" s="198" t="str">
        <f>S103</f>
        <v>Mariusz Cleminski (177)</v>
      </c>
      <c r="E109" s="201"/>
      <c r="F109" s="204"/>
      <c r="G109" s="201"/>
      <c r="H109" s="204"/>
      <c r="I109" s="201"/>
      <c r="J109" s="204"/>
      <c r="K109" s="201"/>
      <c r="L109" s="204"/>
      <c r="M109" s="201"/>
      <c r="N109" s="204"/>
      <c r="O109" s="183">
        <f>AD109</f>
        <v>0</v>
      </c>
      <c r="P109" s="186">
        <f>AE109</f>
        <v>0</v>
      </c>
      <c r="T109" s="172">
        <f>IF(E109&gt;F109,1,0)</f>
        <v>0</v>
      </c>
      <c r="U109" s="172">
        <f>IF(F109&gt;E109,1,0)</f>
        <v>0</v>
      </c>
      <c r="V109" s="172">
        <f>IF(G109&gt;H109,1,0)</f>
        <v>0</v>
      </c>
      <c r="W109" s="172">
        <f>IF(H109&gt;G109,1,0)</f>
        <v>0</v>
      </c>
      <c r="X109" s="172">
        <f>IF(I109&gt;J109,1,0)</f>
        <v>0</v>
      </c>
      <c r="Y109" s="172">
        <f>IF(J109&gt;I109,1,0)</f>
        <v>0</v>
      </c>
      <c r="Z109" s="172">
        <f>IF(K109&gt;L109,1,0)</f>
        <v>0</v>
      </c>
      <c r="AA109" s="172">
        <f>IF(L109&gt;K109,1,0)</f>
        <v>0</v>
      </c>
      <c r="AB109" s="172">
        <f>IF(M109&gt;N109,1,0)</f>
        <v>0</v>
      </c>
      <c r="AC109" s="172">
        <f>IF(N109&gt;M109,1,0)</f>
        <v>0</v>
      </c>
      <c r="AD109" s="172">
        <f>T109+V109+X109+Z109+AB109</f>
        <v>0</v>
      </c>
      <c r="AE109" s="172">
        <f>U109+W109+Y109+AA109+AC109</f>
        <v>0</v>
      </c>
      <c r="AF109" s="172">
        <f>IF(AD109&gt;AE109,1,0)</f>
        <v>0</v>
      </c>
      <c r="AG109" s="172">
        <f>IF(AE109&gt;AD109,1,0)</f>
        <v>0</v>
      </c>
    </row>
    <row r="110" spans="1:33" ht="12.75" customHeight="1" x14ac:dyDescent="0.2">
      <c r="A110" s="196"/>
      <c r="B110" s="199"/>
      <c r="C110" s="196"/>
      <c r="D110" s="199"/>
      <c r="E110" s="202"/>
      <c r="F110" s="205"/>
      <c r="G110" s="202"/>
      <c r="H110" s="205"/>
      <c r="I110" s="202"/>
      <c r="J110" s="205"/>
      <c r="K110" s="202"/>
      <c r="L110" s="205"/>
      <c r="M110" s="202"/>
      <c r="N110" s="205"/>
      <c r="O110" s="184"/>
      <c r="P110" s="187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172"/>
      <c r="AG110" s="172"/>
    </row>
    <row r="111" spans="1:33" ht="12.75" customHeight="1" x14ac:dyDescent="0.2">
      <c r="A111" s="197"/>
      <c r="B111" s="200"/>
      <c r="C111" s="197"/>
      <c r="D111" s="200"/>
      <c r="E111" s="203"/>
      <c r="F111" s="206"/>
      <c r="G111" s="203"/>
      <c r="H111" s="206"/>
      <c r="I111" s="203"/>
      <c r="J111" s="206"/>
      <c r="K111" s="203"/>
      <c r="L111" s="206"/>
      <c r="M111" s="203"/>
      <c r="N111" s="206"/>
      <c r="O111" s="185"/>
      <c r="P111" s="188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2"/>
      <c r="AG111" s="172"/>
    </row>
    <row r="112" spans="1:33" ht="12.75" customHeight="1" x14ac:dyDescent="0.2">
      <c r="A112" s="195" t="s">
        <v>8</v>
      </c>
      <c r="B112" s="198" t="str">
        <f>B102</f>
        <v>Erthan Walsh (114)</v>
      </c>
      <c r="C112" s="195" t="s">
        <v>9</v>
      </c>
      <c r="D112" s="198" t="str">
        <f>S102</f>
        <v>Jack Mills (178)</v>
      </c>
      <c r="E112" s="201"/>
      <c r="F112" s="204"/>
      <c r="G112" s="201"/>
      <c r="H112" s="204"/>
      <c r="I112" s="201"/>
      <c r="J112" s="204"/>
      <c r="K112" s="201"/>
      <c r="L112" s="204"/>
      <c r="M112" s="201"/>
      <c r="N112" s="204"/>
      <c r="O112" s="183">
        <f>AD112</f>
        <v>0</v>
      </c>
      <c r="P112" s="186">
        <f>AE112</f>
        <v>0</v>
      </c>
      <c r="T112" s="172">
        <f>IF(E112&gt;F112,1,0)</f>
        <v>0</v>
      </c>
      <c r="U112" s="172">
        <f>IF(F112&gt;E112,1,0)</f>
        <v>0</v>
      </c>
      <c r="V112" s="172">
        <f>IF(G112&gt;H112,1,0)</f>
        <v>0</v>
      </c>
      <c r="W112" s="172">
        <f>IF(H112&gt;G112,1,0)</f>
        <v>0</v>
      </c>
      <c r="X112" s="172">
        <f>IF(I112&gt;J112,1,0)</f>
        <v>0</v>
      </c>
      <c r="Y112" s="172">
        <f>IF(J112&gt;I112,1,0)</f>
        <v>0</v>
      </c>
      <c r="Z112" s="172">
        <f>IF(K112&gt;L112,1,0)</f>
        <v>0</v>
      </c>
      <c r="AA112" s="172">
        <f>IF(L112&gt;K112,1,0)</f>
        <v>0</v>
      </c>
      <c r="AB112" s="172">
        <f>IF(M112&gt;N112,1,0)</f>
        <v>0</v>
      </c>
      <c r="AC112" s="172">
        <f>IF(N112&gt;M112,1,0)</f>
        <v>0</v>
      </c>
      <c r="AD112" s="172">
        <f>T112+V112+X112+Z112+AB112</f>
        <v>0</v>
      </c>
      <c r="AE112" s="172">
        <f>U112+W112+Y112+AA112+AC112</f>
        <v>0</v>
      </c>
      <c r="AF112" s="172">
        <f>IF(AD112&gt;AE112,1,0)</f>
        <v>0</v>
      </c>
      <c r="AG112" s="172">
        <f>IF(AE112&gt;AD112,1,0)</f>
        <v>0</v>
      </c>
    </row>
    <row r="113" spans="1:33" ht="12.75" customHeight="1" x14ac:dyDescent="0.2">
      <c r="A113" s="196"/>
      <c r="B113" s="199"/>
      <c r="C113" s="196"/>
      <c r="D113" s="199"/>
      <c r="E113" s="202"/>
      <c r="F113" s="205"/>
      <c r="G113" s="202"/>
      <c r="H113" s="205"/>
      <c r="I113" s="202"/>
      <c r="J113" s="205"/>
      <c r="K113" s="202"/>
      <c r="L113" s="205"/>
      <c r="M113" s="202"/>
      <c r="N113" s="205"/>
      <c r="O113" s="184"/>
      <c r="P113" s="187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</row>
    <row r="114" spans="1:33" ht="12.75" customHeight="1" x14ac:dyDescent="0.2">
      <c r="A114" s="197"/>
      <c r="B114" s="200"/>
      <c r="C114" s="197"/>
      <c r="D114" s="200"/>
      <c r="E114" s="203"/>
      <c r="F114" s="206"/>
      <c r="G114" s="203"/>
      <c r="H114" s="206"/>
      <c r="I114" s="203"/>
      <c r="J114" s="206"/>
      <c r="K114" s="203"/>
      <c r="L114" s="206"/>
      <c r="M114" s="203"/>
      <c r="N114" s="206"/>
      <c r="O114" s="185"/>
      <c r="P114" s="188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</row>
    <row r="115" spans="1:33" ht="12.75" customHeight="1" x14ac:dyDescent="0.2">
      <c r="A115" s="173" t="s">
        <v>11</v>
      </c>
      <c r="B115" s="174"/>
      <c r="C115" s="175"/>
      <c r="D115" s="173" t="s">
        <v>12</v>
      </c>
      <c r="E115" s="174"/>
      <c r="F115" s="175"/>
      <c r="G115" s="182" t="s">
        <v>35</v>
      </c>
      <c r="H115" s="174"/>
      <c r="I115" s="174"/>
      <c r="J115" s="174"/>
      <c r="K115" s="174"/>
      <c r="L115" s="174"/>
      <c r="M115" s="174"/>
      <c r="N115" s="175"/>
      <c r="O115" s="183">
        <f>AF115</f>
        <v>0</v>
      </c>
      <c r="P115" s="186">
        <f>AG115</f>
        <v>0</v>
      </c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172">
        <f>SUM(AF99:AF114)</f>
        <v>0</v>
      </c>
      <c r="AG115" s="172">
        <f>SUM(AG99:AG114)</f>
        <v>0</v>
      </c>
    </row>
    <row r="116" spans="1:33" ht="12.75" customHeight="1" x14ac:dyDescent="0.2">
      <c r="A116" s="176"/>
      <c r="B116" s="177"/>
      <c r="C116" s="178"/>
      <c r="D116" s="176"/>
      <c r="E116" s="177"/>
      <c r="F116" s="178"/>
      <c r="G116" s="176"/>
      <c r="H116" s="177"/>
      <c r="I116" s="177"/>
      <c r="J116" s="177"/>
      <c r="K116" s="177"/>
      <c r="L116" s="177"/>
      <c r="M116" s="177"/>
      <c r="N116" s="178"/>
      <c r="O116" s="184"/>
      <c r="P116" s="187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172"/>
      <c r="AG116" s="172"/>
    </row>
    <row r="117" spans="1:33" ht="12.75" customHeight="1" x14ac:dyDescent="0.2">
      <c r="A117" s="176"/>
      <c r="B117" s="177"/>
      <c r="C117" s="178"/>
      <c r="D117" s="176"/>
      <c r="E117" s="177"/>
      <c r="F117" s="178"/>
      <c r="G117" s="176"/>
      <c r="H117" s="177"/>
      <c r="I117" s="177"/>
      <c r="J117" s="177"/>
      <c r="K117" s="177"/>
      <c r="L117" s="177"/>
      <c r="M117" s="177"/>
      <c r="N117" s="178"/>
      <c r="O117" s="185"/>
      <c r="P117" s="188"/>
    </row>
    <row r="118" spans="1:33" ht="12.75" customHeight="1" x14ac:dyDescent="0.2">
      <c r="A118" s="176"/>
      <c r="B118" s="177"/>
      <c r="C118" s="178"/>
      <c r="D118" s="176"/>
      <c r="E118" s="177"/>
      <c r="F118" s="178"/>
      <c r="G118" s="176"/>
      <c r="H118" s="177"/>
      <c r="I118" s="177"/>
      <c r="J118" s="177"/>
      <c r="K118" s="177"/>
      <c r="L118" s="177"/>
      <c r="M118" s="177"/>
      <c r="N118" s="178"/>
      <c r="O118" s="189"/>
      <c r="P118" s="190"/>
    </row>
    <row r="119" spans="1:33" ht="12.75" customHeight="1" x14ac:dyDescent="0.2">
      <c r="A119" s="176"/>
      <c r="B119" s="177"/>
      <c r="C119" s="178"/>
      <c r="D119" s="176"/>
      <c r="E119" s="177"/>
      <c r="F119" s="178"/>
      <c r="G119" s="176"/>
      <c r="H119" s="177"/>
      <c r="I119" s="177"/>
      <c r="J119" s="177"/>
      <c r="K119" s="177"/>
      <c r="L119" s="177"/>
      <c r="M119" s="177"/>
      <c r="N119" s="178"/>
      <c r="O119" s="191"/>
      <c r="P119" s="192"/>
    </row>
    <row r="120" spans="1:33" ht="12.75" customHeight="1" x14ac:dyDescent="0.2">
      <c r="A120" s="179"/>
      <c r="B120" s="180"/>
      <c r="C120" s="181"/>
      <c r="D120" s="179"/>
      <c r="E120" s="180"/>
      <c r="F120" s="181"/>
      <c r="G120" s="179"/>
      <c r="H120" s="180"/>
      <c r="I120" s="180"/>
      <c r="J120" s="180"/>
      <c r="K120" s="180"/>
      <c r="L120" s="180"/>
      <c r="M120" s="180"/>
      <c r="N120" s="181"/>
      <c r="O120" s="193"/>
      <c r="P120" s="194"/>
    </row>
    <row r="121" spans="1:33" ht="12.75" customHeight="1" x14ac:dyDescent="0.2">
      <c r="A121" s="163" t="s">
        <v>29</v>
      </c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5"/>
    </row>
    <row r="122" spans="1:33" ht="12.75" customHeight="1" x14ac:dyDescent="0.2">
      <c r="A122" s="166"/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8"/>
    </row>
    <row r="123" spans="1:33" ht="12.75" customHeight="1" x14ac:dyDescent="0.2">
      <c r="A123" s="169"/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1"/>
    </row>
    <row r="124" spans="1:33" x14ac:dyDescent="0.2">
      <c r="A124" s="220" t="str">
        <f>A1</f>
        <v>ISLE OF MAN TABLE TENNIS ASSOCIATION</v>
      </c>
      <c r="B124" s="221"/>
      <c r="C124" s="221"/>
      <c r="D124" s="221"/>
      <c r="E124" s="221"/>
      <c r="F124" s="221"/>
      <c r="G124" s="221"/>
      <c r="H124" s="221"/>
      <c r="I124" s="221"/>
      <c r="J124" s="221"/>
      <c r="K124" s="221"/>
      <c r="L124" s="221"/>
      <c r="M124" s="221"/>
      <c r="N124" s="221"/>
      <c r="O124" s="221"/>
      <c r="P124" s="222"/>
    </row>
    <row r="125" spans="1:33" x14ac:dyDescent="0.2">
      <c r="A125" s="223"/>
      <c r="B125" s="224"/>
      <c r="C125" s="224"/>
      <c r="D125" s="224"/>
      <c r="E125" s="224"/>
      <c r="F125" s="224"/>
      <c r="G125" s="224"/>
      <c r="H125" s="224"/>
      <c r="I125" s="224"/>
      <c r="J125" s="224"/>
      <c r="K125" s="224"/>
      <c r="L125" s="224"/>
      <c r="M125" s="224"/>
      <c r="N125" s="224"/>
      <c r="O125" s="224"/>
      <c r="P125" s="225"/>
    </row>
    <row r="126" spans="1:33" x14ac:dyDescent="0.2">
      <c r="A126" s="223"/>
      <c r="B126" s="224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4"/>
      <c r="N126" s="224"/>
      <c r="O126" s="224"/>
      <c r="P126" s="225"/>
    </row>
    <row r="127" spans="1:33" x14ac:dyDescent="0.2">
      <c r="A127" s="226" t="str">
        <f>A4</f>
        <v>HOME COUNTRIES INTERNATIONAL CHAMPIONSHIP - MEN TEAM</v>
      </c>
      <c r="B127" s="227"/>
      <c r="C127" s="227"/>
      <c r="D127" s="227"/>
      <c r="E127" s="227"/>
      <c r="F127" s="227"/>
      <c r="G127" s="227"/>
      <c r="H127" s="227"/>
      <c r="I127" s="227"/>
      <c r="J127" s="227"/>
      <c r="K127" s="227"/>
      <c r="L127" s="227"/>
      <c r="M127" s="227"/>
      <c r="N127" s="227"/>
      <c r="O127" s="227"/>
      <c r="P127" s="228"/>
    </row>
    <row r="128" spans="1:33" x14ac:dyDescent="0.2">
      <c r="A128" s="226"/>
      <c r="B128" s="227"/>
      <c r="C128" s="227"/>
      <c r="D128" s="227"/>
      <c r="E128" s="227"/>
      <c r="F128" s="227"/>
      <c r="G128" s="227"/>
      <c r="H128" s="227"/>
      <c r="I128" s="227"/>
      <c r="J128" s="227"/>
      <c r="K128" s="227"/>
      <c r="L128" s="227"/>
      <c r="M128" s="227"/>
      <c r="N128" s="227"/>
      <c r="O128" s="227"/>
      <c r="P128" s="228"/>
    </row>
    <row r="129" spans="1:33" x14ac:dyDescent="0.2">
      <c r="A129" s="229"/>
      <c r="B129" s="230"/>
      <c r="C129" s="230"/>
      <c r="D129" s="230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  <c r="O129" s="230"/>
      <c r="P129" s="231"/>
    </row>
    <row r="130" spans="1:33" ht="20.25" x14ac:dyDescent="0.2">
      <c r="A130" s="232" t="s">
        <v>27</v>
      </c>
      <c r="B130" s="233"/>
      <c r="C130" s="232" t="s">
        <v>28</v>
      </c>
      <c r="D130" s="236"/>
      <c r="E130" s="15"/>
      <c r="F130" s="15"/>
      <c r="G130" s="239" t="s">
        <v>24</v>
      </c>
      <c r="H130" s="239"/>
      <c r="I130" s="241" t="str">
        <f>I7</f>
        <v>Saturday 9th November 2019</v>
      </c>
      <c r="J130" s="242"/>
      <c r="K130" s="242"/>
      <c r="L130" s="242"/>
      <c r="M130" s="242"/>
      <c r="N130" s="242"/>
      <c r="O130" s="242"/>
      <c r="P130" s="16"/>
    </row>
    <row r="131" spans="1:33" x14ac:dyDescent="0.2">
      <c r="A131" s="234"/>
      <c r="B131" s="235"/>
      <c r="C131" s="237"/>
      <c r="D131" s="238"/>
      <c r="E131" s="17"/>
      <c r="F131" s="17"/>
      <c r="G131" s="240"/>
      <c r="H131" s="240"/>
      <c r="I131" s="243"/>
      <c r="J131" s="243"/>
      <c r="K131" s="243"/>
      <c r="L131" s="243"/>
      <c r="M131" s="243"/>
      <c r="N131" s="243"/>
      <c r="O131" s="243"/>
      <c r="P131" s="18"/>
    </row>
    <row r="132" spans="1:33" x14ac:dyDescent="0.2">
      <c r="A132" s="244" t="str">
        <f>Schedule!D43</f>
        <v>GUERNSEY</v>
      </c>
      <c r="B132" s="245"/>
      <c r="C132" s="244" t="str">
        <f>Schedule!F43</f>
        <v>WALES</v>
      </c>
      <c r="D132" s="250"/>
      <c r="E132" s="17"/>
      <c r="F132" s="17"/>
      <c r="G132" s="240" t="s">
        <v>25</v>
      </c>
      <c r="H132" s="240"/>
      <c r="I132" s="243">
        <f>Schedule!A43</f>
        <v>12</v>
      </c>
      <c r="J132" s="243"/>
      <c r="K132" s="243"/>
      <c r="L132" s="243"/>
      <c r="M132" s="243"/>
      <c r="N132" s="243"/>
      <c r="O132" s="243"/>
      <c r="P132" s="18"/>
    </row>
    <row r="133" spans="1:33" x14ac:dyDescent="0.2">
      <c r="A133" s="246"/>
      <c r="B133" s="247"/>
      <c r="C133" s="251"/>
      <c r="D133" s="252"/>
      <c r="E133" s="17"/>
      <c r="F133" s="17"/>
      <c r="G133" s="240"/>
      <c r="H133" s="240"/>
      <c r="I133" s="243"/>
      <c r="J133" s="243"/>
      <c r="K133" s="243"/>
      <c r="L133" s="243"/>
      <c r="M133" s="243"/>
      <c r="N133" s="243"/>
      <c r="O133" s="243"/>
      <c r="P133" s="18"/>
    </row>
    <row r="134" spans="1:33" x14ac:dyDescent="0.2">
      <c r="A134" s="246"/>
      <c r="B134" s="247"/>
      <c r="C134" s="251"/>
      <c r="D134" s="252"/>
      <c r="E134" s="17"/>
      <c r="F134" s="17"/>
      <c r="G134" s="240" t="s">
        <v>26</v>
      </c>
      <c r="H134" s="240"/>
      <c r="I134" s="255">
        <f>I11</f>
        <v>0.625</v>
      </c>
      <c r="J134" s="255"/>
      <c r="K134" s="255"/>
      <c r="L134" s="255"/>
      <c r="M134" s="255"/>
      <c r="N134" s="255"/>
      <c r="O134" s="255"/>
      <c r="P134" s="18"/>
    </row>
    <row r="135" spans="1:33" x14ac:dyDescent="0.2">
      <c r="A135" s="246"/>
      <c r="B135" s="247"/>
      <c r="C135" s="251"/>
      <c r="D135" s="252"/>
      <c r="E135" s="17"/>
      <c r="F135" s="17"/>
      <c r="G135" s="240"/>
      <c r="H135" s="240"/>
      <c r="I135" s="255"/>
      <c r="J135" s="255"/>
      <c r="K135" s="255"/>
      <c r="L135" s="255"/>
      <c r="M135" s="255"/>
      <c r="N135" s="255"/>
      <c r="O135" s="255"/>
      <c r="P135" s="18"/>
    </row>
    <row r="136" spans="1:33" x14ac:dyDescent="0.2">
      <c r="A136" s="246"/>
      <c r="B136" s="247"/>
      <c r="C136" s="251"/>
      <c r="D136" s="252"/>
      <c r="E136" s="17"/>
      <c r="F136" s="17"/>
      <c r="G136" s="256" t="s">
        <v>30</v>
      </c>
      <c r="H136" s="256"/>
      <c r="I136" s="243" t="str">
        <f>I13</f>
        <v>Session 6</v>
      </c>
      <c r="J136" s="243"/>
      <c r="K136" s="243"/>
      <c r="L136" s="243"/>
      <c r="M136" s="243"/>
      <c r="N136" s="243"/>
      <c r="O136" s="243"/>
      <c r="P136" s="18"/>
    </row>
    <row r="137" spans="1:33" x14ac:dyDescent="0.2">
      <c r="A137" s="248"/>
      <c r="B137" s="249"/>
      <c r="C137" s="253"/>
      <c r="D137" s="254"/>
      <c r="E137" s="17"/>
      <c r="F137" s="17"/>
      <c r="G137" s="257"/>
      <c r="H137" s="257"/>
      <c r="I137" s="257"/>
      <c r="J137" s="257"/>
      <c r="K137" s="257"/>
      <c r="L137" s="257"/>
      <c r="M137" s="257"/>
      <c r="N137" s="257"/>
      <c r="O137" s="257"/>
      <c r="P137" s="18"/>
    </row>
    <row r="138" spans="1:33" x14ac:dyDescent="0.2">
      <c r="A138" s="215" t="s">
        <v>14</v>
      </c>
      <c r="B138" s="216"/>
      <c r="C138" s="215" t="s">
        <v>13</v>
      </c>
      <c r="D138" s="216"/>
      <c r="E138" s="219" t="s">
        <v>0</v>
      </c>
      <c r="F138" s="216"/>
      <c r="G138" s="219" t="s">
        <v>1</v>
      </c>
      <c r="H138" s="216"/>
      <c r="I138" s="219" t="s">
        <v>2</v>
      </c>
      <c r="J138" s="216"/>
      <c r="K138" s="219" t="s">
        <v>3</v>
      </c>
      <c r="L138" s="216"/>
      <c r="M138" s="219" t="s">
        <v>4</v>
      </c>
      <c r="N138" s="216"/>
      <c r="O138" s="219" t="s">
        <v>5</v>
      </c>
      <c r="P138" s="216"/>
      <c r="T138" s="172">
        <v>1</v>
      </c>
      <c r="U138" s="172"/>
      <c r="V138" s="172">
        <v>2</v>
      </c>
      <c r="W138" s="172"/>
      <c r="X138" s="172">
        <v>3</v>
      </c>
      <c r="Y138" s="172"/>
      <c r="Z138" s="172">
        <v>4</v>
      </c>
      <c r="AA138" s="172"/>
      <c r="AB138" s="172">
        <v>5</v>
      </c>
      <c r="AC138" s="172"/>
      <c r="AD138" s="212" t="s">
        <v>53</v>
      </c>
      <c r="AE138" s="172"/>
      <c r="AF138" s="213" t="s">
        <v>52</v>
      </c>
      <c r="AG138" s="214"/>
    </row>
    <row r="139" spans="1:33" x14ac:dyDescent="0.2">
      <c r="A139" s="217"/>
      <c r="B139" s="218"/>
      <c r="C139" s="217"/>
      <c r="D139" s="218"/>
      <c r="E139" s="217"/>
      <c r="F139" s="218"/>
      <c r="G139" s="217"/>
      <c r="H139" s="218"/>
      <c r="I139" s="217"/>
      <c r="J139" s="218"/>
      <c r="K139" s="217"/>
      <c r="L139" s="218"/>
      <c r="M139" s="217"/>
      <c r="N139" s="218"/>
      <c r="O139" s="217"/>
      <c r="P139" s="218"/>
      <c r="T139" s="48" t="s">
        <v>20</v>
      </c>
      <c r="U139" s="48" t="s">
        <v>7</v>
      </c>
      <c r="V139" s="48" t="s">
        <v>20</v>
      </c>
      <c r="W139" s="48" t="s">
        <v>7</v>
      </c>
      <c r="X139" s="48" t="s">
        <v>20</v>
      </c>
      <c r="Y139" s="48" t="s">
        <v>7</v>
      </c>
      <c r="Z139" s="48" t="s">
        <v>20</v>
      </c>
      <c r="AA139" s="48" t="s">
        <v>7</v>
      </c>
      <c r="AB139" s="48" t="s">
        <v>20</v>
      </c>
      <c r="AC139" s="48" t="s">
        <v>7</v>
      </c>
      <c r="AD139" s="48" t="s">
        <v>20</v>
      </c>
      <c r="AE139" s="48" t="s">
        <v>7</v>
      </c>
      <c r="AF139" s="48" t="s">
        <v>20</v>
      </c>
      <c r="AG139" s="48" t="s">
        <v>7</v>
      </c>
    </row>
    <row r="140" spans="1:33" x14ac:dyDescent="0.2">
      <c r="A140" s="195" t="s">
        <v>7</v>
      </c>
      <c r="B140" s="198" t="str">
        <f>S140</f>
        <v>Garry Dodd (165)</v>
      </c>
      <c r="C140" s="195" t="s">
        <v>9</v>
      </c>
      <c r="D140" s="198" t="str">
        <f>S143</f>
        <v>Lauren Stacey (160)</v>
      </c>
      <c r="E140" s="201"/>
      <c r="F140" s="204"/>
      <c r="G140" s="201"/>
      <c r="H140" s="204"/>
      <c r="I140" s="201"/>
      <c r="J140" s="204"/>
      <c r="K140" s="201"/>
      <c r="L140" s="204"/>
      <c r="M140" s="201"/>
      <c r="N140" s="204"/>
      <c r="O140" s="183">
        <f>AD140</f>
        <v>0</v>
      </c>
      <c r="P140" s="186">
        <f>AE140</f>
        <v>0</v>
      </c>
      <c r="Q140" s="21" t="s">
        <v>7</v>
      </c>
      <c r="R140" s="22" t="str">
        <f>VLOOKUP(A132,teamdata,2)</f>
        <v>GSYSM1</v>
      </c>
      <c r="S140" s="19" t="str">
        <f>VLOOKUP(R140,players,4)</f>
        <v>Garry Dodd (165)</v>
      </c>
      <c r="T140" s="172">
        <f>IF(E140&gt;F140,1,0)</f>
        <v>0</v>
      </c>
      <c r="U140" s="172">
        <f>IF(F140&gt;E140,1,0)</f>
        <v>0</v>
      </c>
      <c r="V140" s="172">
        <f>IF(G140&gt;H140,1,0)</f>
        <v>0</v>
      </c>
      <c r="W140" s="172">
        <f>IF(H140&gt;G140,1,0)</f>
        <v>0</v>
      </c>
      <c r="X140" s="172">
        <f>IF(I140&gt;J140,1,0)</f>
        <v>0</v>
      </c>
      <c r="Y140" s="172">
        <f>IF(J140&gt;I140,1,0)</f>
        <v>0</v>
      </c>
      <c r="Z140" s="172">
        <f>IF(K140&gt;L140,1,0)</f>
        <v>0</v>
      </c>
      <c r="AA140" s="172">
        <f>IF(L140&gt;K140,1,0)</f>
        <v>0</v>
      </c>
      <c r="AB140" s="172">
        <f>IF(M140&gt;N140,1,0)</f>
        <v>0</v>
      </c>
      <c r="AC140" s="172">
        <f>IF(N140&gt;M140,1,0)</f>
        <v>0</v>
      </c>
      <c r="AD140" s="172">
        <f>T140+V140+X140+Z140+AB140</f>
        <v>0</v>
      </c>
      <c r="AE140" s="172">
        <f>U140+W140+Y140+AA140+AC140</f>
        <v>0</v>
      </c>
      <c r="AF140" s="172">
        <f>IF(AD140&gt;AE140,1,0)</f>
        <v>0</v>
      </c>
      <c r="AG140" s="172">
        <f>IF(AE140&gt;AD140,1,0)</f>
        <v>0</v>
      </c>
    </row>
    <row r="141" spans="1:33" x14ac:dyDescent="0.2">
      <c r="A141" s="196"/>
      <c r="B141" s="199"/>
      <c r="C141" s="196"/>
      <c r="D141" s="199"/>
      <c r="E141" s="202"/>
      <c r="F141" s="205"/>
      <c r="G141" s="202"/>
      <c r="H141" s="205"/>
      <c r="I141" s="202"/>
      <c r="J141" s="205"/>
      <c r="K141" s="202"/>
      <c r="L141" s="205"/>
      <c r="M141" s="202"/>
      <c r="N141" s="205"/>
      <c r="O141" s="184"/>
      <c r="P141" s="187"/>
      <c r="Q141" s="21" t="s">
        <v>8</v>
      </c>
      <c r="R141" s="22" t="str">
        <f>VLOOKUP(A132,teamdata,3)</f>
        <v>GSYSM2</v>
      </c>
      <c r="S141" s="19" t="str">
        <f>VLOOKUP(R141,players,4)</f>
        <v>Lawrence Stacey (166)</v>
      </c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  <c r="AD141" s="172"/>
      <c r="AE141" s="172"/>
      <c r="AF141" s="172"/>
      <c r="AG141" s="172"/>
    </row>
    <row r="142" spans="1:33" x14ac:dyDescent="0.2">
      <c r="A142" s="197"/>
      <c r="B142" s="200"/>
      <c r="C142" s="197"/>
      <c r="D142" s="200"/>
      <c r="E142" s="203"/>
      <c r="F142" s="206"/>
      <c r="G142" s="203"/>
      <c r="H142" s="206"/>
      <c r="I142" s="203"/>
      <c r="J142" s="206"/>
      <c r="K142" s="203"/>
      <c r="L142" s="206"/>
      <c r="M142" s="203"/>
      <c r="N142" s="206"/>
      <c r="O142" s="185"/>
      <c r="P142" s="188"/>
      <c r="Q142" s="23"/>
      <c r="R142" s="22"/>
      <c r="S142" s="19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  <c r="AF142" s="172"/>
      <c r="AG142" s="172"/>
    </row>
    <row r="143" spans="1:33" x14ac:dyDescent="0.2">
      <c r="A143" s="195" t="s">
        <v>8</v>
      </c>
      <c r="B143" s="198" t="str">
        <f>S141</f>
        <v>Lawrence Stacey (166)</v>
      </c>
      <c r="C143" s="195" t="s">
        <v>6</v>
      </c>
      <c r="D143" s="198" t="str">
        <f>S144</f>
        <v>Lauren Stacey (160)</v>
      </c>
      <c r="E143" s="201"/>
      <c r="F143" s="204"/>
      <c r="G143" s="201"/>
      <c r="H143" s="204"/>
      <c r="I143" s="201"/>
      <c r="J143" s="204"/>
      <c r="K143" s="201"/>
      <c r="L143" s="204"/>
      <c r="M143" s="201"/>
      <c r="N143" s="204"/>
      <c r="O143" s="183">
        <f>AD143</f>
        <v>0</v>
      </c>
      <c r="P143" s="186">
        <f>AE143</f>
        <v>0</v>
      </c>
      <c r="Q143" s="24" t="s">
        <v>9</v>
      </c>
      <c r="R143" s="22" t="str">
        <f>VLOOKUP(C132,teamdata,3)</f>
        <v>WALSM2</v>
      </c>
      <c r="S143" s="19" t="str">
        <f>VLOOKUP(R143,players,4)</f>
        <v>Lauren Stacey (160)</v>
      </c>
      <c r="T143" s="172">
        <f>IF(E143&gt;F143,1,0)</f>
        <v>0</v>
      </c>
      <c r="U143" s="172">
        <f>IF(F143&gt;E143,1,0)</f>
        <v>0</v>
      </c>
      <c r="V143" s="172">
        <f>IF(G143&gt;H143,1,0)</f>
        <v>0</v>
      </c>
      <c r="W143" s="172">
        <f>IF(H143&gt;G143,1,0)</f>
        <v>0</v>
      </c>
      <c r="X143" s="172">
        <f>IF(I143&gt;J143,1,0)</f>
        <v>0</v>
      </c>
      <c r="Y143" s="172">
        <f>IF(J143&gt;I143,1,0)</f>
        <v>0</v>
      </c>
      <c r="Z143" s="172">
        <f>IF(K143&gt;L143,1,0)</f>
        <v>0</v>
      </c>
      <c r="AA143" s="172">
        <f>IF(L143&gt;K143,1,0)</f>
        <v>0</v>
      </c>
      <c r="AB143" s="172">
        <f>IF(M143&gt;N143,1,0)</f>
        <v>0</v>
      </c>
      <c r="AC143" s="172">
        <f>IF(N143&gt;M143,1,0)</f>
        <v>0</v>
      </c>
      <c r="AD143" s="172">
        <f>T143+V143+X143+Z143+AB143</f>
        <v>0</v>
      </c>
      <c r="AE143" s="172">
        <f>U143+W143+Y143+AA143+AC143</f>
        <v>0</v>
      </c>
      <c r="AF143" s="172">
        <f>IF(AD143&gt;AE143,1,0)</f>
        <v>0</v>
      </c>
      <c r="AG143" s="172">
        <f>IF(AE143&gt;AD143,1,0)</f>
        <v>0</v>
      </c>
    </row>
    <row r="144" spans="1:33" x14ac:dyDescent="0.2">
      <c r="A144" s="196"/>
      <c r="B144" s="199"/>
      <c r="C144" s="196"/>
      <c r="D144" s="199"/>
      <c r="E144" s="202"/>
      <c r="F144" s="205"/>
      <c r="G144" s="202"/>
      <c r="H144" s="205"/>
      <c r="I144" s="202"/>
      <c r="J144" s="205"/>
      <c r="K144" s="202"/>
      <c r="L144" s="205"/>
      <c r="M144" s="202"/>
      <c r="N144" s="205"/>
      <c r="O144" s="184"/>
      <c r="P144" s="187"/>
      <c r="Q144" s="21" t="s">
        <v>6</v>
      </c>
      <c r="R144" s="22" t="str">
        <f>VLOOKUP(C132,teamdata,2)</f>
        <v>WALSM1</v>
      </c>
      <c r="S144" s="19" t="str">
        <f>VLOOKUP(R144,players,4)</f>
        <v>Lauren Stacey (160)</v>
      </c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  <c r="AD144" s="172"/>
      <c r="AE144" s="172"/>
      <c r="AF144" s="172"/>
      <c r="AG144" s="172"/>
    </row>
    <row r="145" spans="1:33" x14ac:dyDescent="0.2">
      <c r="A145" s="197"/>
      <c r="B145" s="200"/>
      <c r="C145" s="197"/>
      <c r="D145" s="200"/>
      <c r="E145" s="203"/>
      <c r="F145" s="206"/>
      <c r="G145" s="203"/>
      <c r="H145" s="206"/>
      <c r="I145" s="203"/>
      <c r="J145" s="206"/>
      <c r="K145" s="203"/>
      <c r="L145" s="206"/>
      <c r="M145" s="203"/>
      <c r="N145" s="206"/>
      <c r="O145" s="185"/>
      <c r="P145" s="188"/>
      <c r="S145" s="19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72"/>
      <c r="AF145" s="172"/>
      <c r="AG145" s="172"/>
    </row>
    <row r="146" spans="1:33" x14ac:dyDescent="0.2">
      <c r="A146" s="207" t="s">
        <v>10</v>
      </c>
      <c r="B146" s="198" t="str">
        <f>S146</f>
        <v>Garry Dodd (165)</v>
      </c>
      <c r="C146" s="211" t="s">
        <v>10</v>
      </c>
      <c r="D146" s="198" t="str">
        <f>S148</f>
        <v>Lauren Stacey (160)</v>
      </c>
      <c r="E146" s="201"/>
      <c r="F146" s="204"/>
      <c r="G146" s="201"/>
      <c r="H146" s="204"/>
      <c r="I146" s="201"/>
      <c r="J146" s="204"/>
      <c r="K146" s="201"/>
      <c r="L146" s="204"/>
      <c r="M146" s="201"/>
      <c r="N146" s="204"/>
      <c r="O146" s="183">
        <f>AD146</f>
        <v>0</v>
      </c>
      <c r="P146" s="186">
        <f>AE146</f>
        <v>0</v>
      </c>
      <c r="Q146" s="21" t="s">
        <v>7</v>
      </c>
      <c r="R146" s="22" t="str">
        <f>R140</f>
        <v>GSYSM1</v>
      </c>
      <c r="S146" s="19" t="str">
        <f>VLOOKUP(R146,players,4)</f>
        <v>Garry Dodd (165)</v>
      </c>
      <c r="T146" s="172">
        <f>IF(E146&gt;F146,1,0)</f>
        <v>0</v>
      </c>
      <c r="U146" s="172">
        <f>IF(F146&gt;E146,1,0)</f>
        <v>0</v>
      </c>
      <c r="V146" s="172">
        <f>IF(G146&gt;H146,1,0)</f>
        <v>0</v>
      </c>
      <c r="W146" s="172">
        <f>IF(H146&gt;G146,1,0)</f>
        <v>0</v>
      </c>
      <c r="X146" s="172">
        <f>IF(I146&gt;J146,1,0)</f>
        <v>0</v>
      </c>
      <c r="Y146" s="172">
        <f>IF(J146&gt;I146,1,0)</f>
        <v>0</v>
      </c>
      <c r="Z146" s="172">
        <f>IF(K146&gt;L146,1,0)</f>
        <v>0</v>
      </c>
      <c r="AA146" s="172">
        <f>IF(L146&gt;K146,1,0)</f>
        <v>0</v>
      </c>
      <c r="AB146" s="172">
        <f>IF(M146&gt;N146,1,0)</f>
        <v>0</v>
      </c>
      <c r="AC146" s="172">
        <f>IF(N146&gt;M146,1,0)</f>
        <v>0</v>
      </c>
      <c r="AD146" s="172">
        <f>T146+V146+X146+Z146+AB146</f>
        <v>0</v>
      </c>
      <c r="AE146" s="172">
        <f>U146+W146+Y146+AA146+AC146</f>
        <v>0</v>
      </c>
      <c r="AF146" s="172">
        <f>IF(AD146&gt;AE146,1,0)</f>
        <v>0</v>
      </c>
      <c r="AG146" s="172">
        <f>IF(AE146&gt;AD146,1,0)</f>
        <v>0</v>
      </c>
    </row>
    <row r="147" spans="1:33" x14ac:dyDescent="0.2">
      <c r="A147" s="208"/>
      <c r="B147" s="199"/>
      <c r="C147" s="209"/>
      <c r="D147" s="199"/>
      <c r="E147" s="202"/>
      <c r="F147" s="205"/>
      <c r="G147" s="202"/>
      <c r="H147" s="205"/>
      <c r="I147" s="202"/>
      <c r="J147" s="205"/>
      <c r="K147" s="202"/>
      <c r="L147" s="205"/>
      <c r="M147" s="202"/>
      <c r="N147" s="205"/>
      <c r="O147" s="184"/>
      <c r="P147" s="187"/>
      <c r="Q147" s="21" t="s">
        <v>8</v>
      </c>
      <c r="R147" s="22" t="str">
        <f>R141</f>
        <v>GSYSM2</v>
      </c>
      <c r="S147" s="19" t="str">
        <f>VLOOKUP(R147,players,4)</f>
        <v>Lawrence Stacey (166)</v>
      </c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</row>
    <row r="148" spans="1:33" x14ac:dyDescent="0.2">
      <c r="A148" s="209"/>
      <c r="B148" s="199" t="str">
        <f>S147</f>
        <v>Lawrence Stacey (166)</v>
      </c>
      <c r="C148" s="209"/>
      <c r="D148" s="199" t="str">
        <f>S149</f>
        <v>Lauren Stacey (160)</v>
      </c>
      <c r="E148" s="202"/>
      <c r="F148" s="205"/>
      <c r="G148" s="202"/>
      <c r="H148" s="205"/>
      <c r="I148" s="202"/>
      <c r="J148" s="205"/>
      <c r="K148" s="202"/>
      <c r="L148" s="205"/>
      <c r="M148" s="202"/>
      <c r="N148" s="205"/>
      <c r="O148" s="184"/>
      <c r="P148" s="187"/>
      <c r="Q148" s="21" t="s">
        <v>9</v>
      </c>
      <c r="R148" s="22" t="str">
        <f>R144</f>
        <v>WALSM1</v>
      </c>
      <c r="S148" s="19" t="str">
        <f>VLOOKUP(R148,players,4)</f>
        <v>Lauren Stacey (160)</v>
      </c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  <c r="AF148" s="172"/>
      <c r="AG148" s="172"/>
    </row>
    <row r="149" spans="1:33" x14ac:dyDescent="0.2">
      <c r="A149" s="210"/>
      <c r="B149" s="200"/>
      <c r="C149" s="210"/>
      <c r="D149" s="200"/>
      <c r="E149" s="203"/>
      <c r="F149" s="206"/>
      <c r="G149" s="203"/>
      <c r="H149" s="206"/>
      <c r="I149" s="203"/>
      <c r="J149" s="206"/>
      <c r="K149" s="203"/>
      <c r="L149" s="206"/>
      <c r="M149" s="203"/>
      <c r="N149" s="206"/>
      <c r="O149" s="185"/>
      <c r="P149" s="188"/>
      <c r="Q149" s="21" t="s">
        <v>6</v>
      </c>
      <c r="R149" s="22" t="str">
        <f>R143</f>
        <v>WALSM2</v>
      </c>
      <c r="S149" s="19" t="str">
        <f>VLOOKUP(R149,players,4)</f>
        <v>Lauren Stacey (160)</v>
      </c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  <c r="AF149" s="172"/>
      <c r="AG149" s="172"/>
    </row>
    <row r="150" spans="1:33" x14ac:dyDescent="0.2">
      <c r="A150" s="195" t="s">
        <v>7</v>
      </c>
      <c r="B150" s="198" t="str">
        <f>B140</f>
        <v>Garry Dodd (165)</v>
      </c>
      <c r="C150" s="195" t="s">
        <v>6</v>
      </c>
      <c r="D150" s="198" t="str">
        <f>S144</f>
        <v>Lauren Stacey (160)</v>
      </c>
      <c r="E150" s="201"/>
      <c r="F150" s="204"/>
      <c r="G150" s="201"/>
      <c r="H150" s="204"/>
      <c r="I150" s="201"/>
      <c r="J150" s="204"/>
      <c r="K150" s="201"/>
      <c r="L150" s="204"/>
      <c r="M150" s="201"/>
      <c r="N150" s="204"/>
      <c r="O150" s="183">
        <f>AD150</f>
        <v>0</v>
      </c>
      <c r="P150" s="186">
        <f>AE150</f>
        <v>0</v>
      </c>
      <c r="T150" s="172">
        <f>IF(E150&gt;F150,1,0)</f>
        <v>0</v>
      </c>
      <c r="U150" s="172">
        <f>IF(F150&gt;E150,1,0)</f>
        <v>0</v>
      </c>
      <c r="V150" s="172">
        <f>IF(G150&gt;H150,1,0)</f>
        <v>0</v>
      </c>
      <c r="W150" s="172">
        <f>IF(H150&gt;G150,1,0)</f>
        <v>0</v>
      </c>
      <c r="X150" s="172">
        <f>IF(I150&gt;J150,1,0)</f>
        <v>0</v>
      </c>
      <c r="Y150" s="172">
        <f>IF(J150&gt;I150,1,0)</f>
        <v>0</v>
      </c>
      <c r="Z150" s="172">
        <f>IF(K150&gt;L150,1,0)</f>
        <v>0</v>
      </c>
      <c r="AA150" s="172">
        <f>IF(L150&gt;K150,1,0)</f>
        <v>0</v>
      </c>
      <c r="AB150" s="172">
        <f>IF(M150&gt;N150,1,0)</f>
        <v>0</v>
      </c>
      <c r="AC150" s="172">
        <f>IF(N150&gt;M150,1,0)</f>
        <v>0</v>
      </c>
      <c r="AD150" s="172">
        <f>T150+V150+X150+Z150+AB150</f>
        <v>0</v>
      </c>
      <c r="AE150" s="172">
        <f>U150+W150+Y150+AA150+AC150</f>
        <v>0</v>
      </c>
      <c r="AF150" s="172">
        <f>IF(AD150&gt;AE150,1,0)</f>
        <v>0</v>
      </c>
      <c r="AG150" s="172">
        <f>IF(AE150&gt;AD150,1,0)</f>
        <v>0</v>
      </c>
    </row>
    <row r="151" spans="1:33" x14ac:dyDescent="0.2">
      <c r="A151" s="196"/>
      <c r="B151" s="199"/>
      <c r="C151" s="196"/>
      <c r="D151" s="199"/>
      <c r="E151" s="202"/>
      <c r="F151" s="205"/>
      <c r="G151" s="202"/>
      <c r="H151" s="205"/>
      <c r="I151" s="202"/>
      <c r="J151" s="205"/>
      <c r="K151" s="202"/>
      <c r="L151" s="205"/>
      <c r="M151" s="202"/>
      <c r="N151" s="205"/>
      <c r="O151" s="184"/>
      <c r="P151" s="187"/>
      <c r="T151" s="172"/>
      <c r="U151" s="172"/>
      <c r="V151" s="172"/>
      <c r="W151" s="172"/>
      <c r="X151" s="172"/>
      <c r="Y151" s="172"/>
      <c r="Z151" s="172"/>
      <c r="AA151" s="172"/>
      <c r="AB151" s="172"/>
      <c r="AC151" s="172"/>
      <c r="AD151" s="172"/>
      <c r="AE151" s="172"/>
      <c r="AF151" s="172"/>
      <c r="AG151" s="172"/>
    </row>
    <row r="152" spans="1:33" x14ac:dyDescent="0.2">
      <c r="A152" s="197"/>
      <c r="B152" s="200"/>
      <c r="C152" s="197"/>
      <c r="D152" s="200"/>
      <c r="E152" s="203"/>
      <c r="F152" s="206"/>
      <c r="G152" s="203"/>
      <c r="H152" s="206"/>
      <c r="I152" s="203"/>
      <c r="J152" s="206"/>
      <c r="K152" s="203"/>
      <c r="L152" s="206"/>
      <c r="M152" s="203"/>
      <c r="N152" s="206"/>
      <c r="O152" s="185"/>
      <c r="P152" s="188"/>
      <c r="T152" s="172"/>
      <c r="U152" s="172"/>
      <c r="V152" s="172"/>
      <c r="W152" s="172"/>
      <c r="X152" s="172"/>
      <c r="Y152" s="172"/>
      <c r="Z152" s="172"/>
      <c r="AA152" s="172"/>
      <c r="AB152" s="172"/>
      <c r="AC152" s="172"/>
      <c r="AD152" s="172"/>
      <c r="AE152" s="172"/>
      <c r="AF152" s="172"/>
      <c r="AG152" s="172"/>
    </row>
    <row r="153" spans="1:33" x14ac:dyDescent="0.2">
      <c r="A153" s="195" t="s">
        <v>8</v>
      </c>
      <c r="B153" s="198" t="str">
        <f>B143</f>
        <v>Lawrence Stacey (166)</v>
      </c>
      <c r="C153" s="195" t="s">
        <v>9</v>
      </c>
      <c r="D153" s="198" t="str">
        <f>S143</f>
        <v>Lauren Stacey (160)</v>
      </c>
      <c r="E153" s="201"/>
      <c r="F153" s="204"/>
      <c r="G153" s="201"/>
      <c r="H153" s="204"/>
      <c r="I153" s="201"/>
      <c r="J153" s="204"/>
      <c r="K153" s="201"/>
      <c r="L153" s="204"/>
      <c r="M153" s="201"/>
      <c r="N153" s="204"/>
      <c r="O153" s="183">
        <f>AD153</f>
        <v>0</v>
      </c>
      <c r="P153" s="186">
        <f>AE153</f>
        <v>0</v>
      </c>
      <c r="T153" s="172">
        <f>IF(E153&gt;F153,1,0)</f>
        <v>0</v>
      </c>
      <c r="U153" s="172">
        <f>IF(F153&gt;E153,1,0)</f>
        <v>0</v>
      </c>
      <c r="V153" s="172">
        <f>IF(G153&gt;H153,1,0)</f>
        <v>0</v>
      </c>
      <c r="W153" s="172">
        <f>IF(H153&gt;G153,1,0)</f>
        <v>0</v>
      </c>
      <c r="X153" s="172">
        <f>IF(I153&gt;J153,1,0)</f>
        <v>0</v>
      </c>
      <c r="Y153" s="172">
        <f>IF(J153&gt;I153,1,0)</f>
        <v>0</v>
      </c>
      <c r="Z153" s="172">
        <f>IF(K153&gt;L153,1,0)</f>
        <v>0</v>
      </c>
      <c r="AA153" s="172">
        <f>IF(L153&gt;K153,1,0)</f>
        <v>0</v>
      </c>
      <c r="AB153" s="172">
        <f>IF(M153&gt;N153,1,0)</f>
        <v>0</v>
      </c>
      <c r="AC153" s="172">
        <f>IF(N153&gt;M153,1,0)</f>
        <v>0</v>
      </c>
      <c r="AD153" s="172">
        <f>T153+V153+X153+Z153+AB153</f>
        <v>0</v>
      </c>
      <c r="AE153" s="172">
        <f>U153+W153+Y153+AA153+AC153</f>
        <v>0</v>
      </c>
      <c r="AF153" s="172">
        <f>IF(AD153&gt;AE153,1,0)</f>
        <v>0</v>
      </c>
      <c r="AG153" s="172">
        <f>IF(AE153&gt;AD153,1,0)</f>
        <v>0</v>
      </c>
    </row>
    <row r="154" spans="1:33" x14ac:dyDescent="0.2">
      <c r="A154" s="196"/>
      <c r="B154" s="199"/>
      <c r="C154" s="196"/>
      <c r="D154" s="199"/>
      <c r="E154" s="202"/>
      <c r="F154" s="205"/>
      <c r="G154" s="202"/>
      <c r="H154" s="205"/>
      <c r="I154" s="202"/>
      <c r="J154" s="205"/>
      <c r="K154" s="202"/>
      <c r="L154" s="205"/>
      <c r="M154" s="202"/>
      <c r="N154" s="205"/>
      <c r="O154" s="184"/>
      <c r="P154" s="187"/>
      <c r="T154" s="172"/>
      <c r="U154" s="172"/>
      <c r="V154" s="172"/>
      <c r="W154" s="172"/>
      <c r="X154" s="172"/>
      <c r="Y154" s="172"/>
      <c r="Z154" s="172"/>
      <c r="AA154" s="172"/>
      <c r="AB154" s="172"/>
      <c r="AC154" s="172"/>
      <c r="AD154" s="172"/>
      <c r="AE154" s="172"/>
      <c r="AF154" s="172"/>
      <c r="AG154" s="172"/>
    </row>
    <row r="155" spans="1:33" x14ac:dyDescent="0.2">
      <c r="A155" s="197"/>
      <c r="B155" s="200"/>
      <c r="C155" s="197"/>
      <c r="D155" s="200"/>
      <c r="E155" s="203"/>
      <c r="F155" s="206"/>
      <c r="G155" s="203"/>
      <c r="H155" s="206"/>
      <c r="I155" s="203"/>
      <c r="J155" s="206"/>
      <c r="K155" s="203"/>
      <c r="L155" s="206"/>
      <c r="M155" s="203"/>
      <c r="N155" s="206"/>
      <c r="O155" s="185"/>
      <c r="P155" s="188"/>
      <c r="T155" s="172"/>
      <c r="U155" s="172"/>
      <c r="V155" s="172"/>
      <c r="W155" s="172"/>
      <c r="X155" s="172"/>
      <c r="Y155" s="172"/>
      <c r="Z155" s="172"/>
      <c r="AA155" s="172"/>
      <c r="AB155" s="172"/>
      <c r="AC155" s="172"/>
      <c r="AD155" s="172"/>
      <c r="AE155" s="172"/>
      <c r="AF155" s="172"/>
      <c r="AG155" s="172"/>
    </row>
    <row r="156" spans="1:33" x14ac:dyDescent="0.2">
      <c r="A156" s="173" t="s">
        <v>11</v>
      </c>
      <c r="B156" s="174"/>
      <c r="C156" s="175"/>
      <c r="D156" s="173" t="s">
        <v>12</v>
      </c>
      <c r="E156" s="174"/>
      <c r="F156" s="175"/>
      <c r="G156" s="182" t="s">
        <v>35</v>
      </c>
      <c r="H156" s="174"/>
      <c r="I156" s="174"/>
      <c r="J156" s="174"/>
      <c r="K156" s="174"/>
      <c r="L156" s="174"/>
      <c r="M156" s="174"/>
      <c r="N156" s="175"/>
      <c r="O156" s="183">
        <f>AF156</f>
        <v>0</v>
      </c>
      <c r="P156" s="186">
        <f>AG156</f>
        <v>0</v>
      </c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172">
        <f>SUM(AF140:AF155)</f>
        <v>0</v>
      </c>
      <c r="AG156" s="172">
        <f>SUM(AG140:AG155)</f>
        <v>0</v>
      </c>
    </row>
    <row r="157" spans="1:33" x14ac:dyDescent="0.2">
      <c r="A157" s="176"/>
      <c r="B157" s="177"/>
      <c r="C157" s="178"/>
      <c r="D157" s="176"/>
      <c r="E157" s="177"/>
      <c r="F157" s="178"/>
      <c r="G157" s="176"/>
      <c r="H157" s="177"/>
      <c r="I157" s="177"/>
      <c r="J157" s="177"/>
      <c r="K157" s="177"/>
      <c r="L157" s="177"/>
      <c r="M157" s="177"/>
      <c r="N157" s="178"/>
      <c r="O157" s="184"/>
      <c r="P157" s="187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172"/>
      <c r="AG157" s="172"/>
    </row>
    <row r="158" spans="1:33" x14ac:dyDescent="0.2">
      <c r="A158" s="176"/>
      <c r="B158" s="177"/>
      <c r="C158" s="178"/>
      <c r="D158" s="176"/>
      <c r="E158" s="177"/>
      <c r="F158" s="178"/>
      <c r="G158" s="176"/>
      <c r="H158" s="177"/>
      <c r="I158" s="177"/>
      <c r="J158" s="177"/>
      <c r="K158" s="177"/>
      <c r="L158" s="177"/>
      <c r="M158" s="177"/>
      <c r="N158" s="178"/>
      <c r="O158" s="185"/>
      <c r="P158" s="188"/>
    </row>
    <row r="159" spans="1:33" x14ac:dyDescent="0.2">
      <c r="A159" s="176"/>
      <c r="B159" s="177"/>
      <c r="C159" s="178"/>
      <c r="D159" s="176"/>
      <c r="E159" s="177"/>
      <c r="F159" s="178"/>
      <c r="G159" s="176"/>
      <c r="H159" s="177"/>
      <c r="I159" s="177"/>
      <c r="J159" s="177"/>
      <c r="K159" s="177"/>
      <c r="L159" s="177"/>
      <c r="M159" s="177"/>
      <c r="N159" s="178"/>
      <c r="O159" s="189"/>
      <c r="P159" s="190"/>
    </row>
    <row r="160" spans="1:33" x14ac:dyDescent="0.2">
      <c r="A160" s="176"/>
      <c r="B160" s="177"/>
      <c r="C160" s="178"/>
      <c r="D160" s="176"/>
      <c r="E160" s="177"/>
      <c r="F160" s="178"/>
      <c r="G160" s="176"/>
      <c r="H160" s="177"/>
      <c r="I160" s="177"/>
      <c r="J160" s="177"/>
      <c r="K160" s="177"/>
      <c r="L160" s="177"/>
      <c r="M160" s="177"/>
      <c r="N160" s="178"/>
      <c r="O160" s="191"/>
      <c r="P160" s="192"/>
    </row>
    <row r="161" spans="1:16" x14ac:dyDescent="0.2">
      <c r="A161" s="179"/>
      <c r="B161" s="180"/>
      <c r="C161" s="181"/>
      <c r="D161" s="179"/>
      <c r="E161" s="180"/>
      <c r="F161" s="181"/>
      <c r="G161" s="179"/>
      <c r="H161" s="180"/>
      <c r="I161" s="180"/>
      <c r="J161" s="180"/>
      <c r="K161" s="180"/>
      <c r="L161" s="180"/>
      <c r="M161" s="180"/>
      <c r="N161" s="181"/>
      <c r="O161" s="193"/>
      <c r="P161" s="194"/>
    </row>
    <row r="162" spans="1:16" x14ac:dyDescent="0.2">
      <c r="A162" s="163" t="s">
        <v>29</v>
      </c>
      <c r="B162" s="164"/>
      <c r="C162" s="164"/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5"/>
    </row>
    <row r="163" spans="1:16" x14ac:dyDescent="0.2">
      <c r="A163" s="166"/>
      <c r="B163" s="167"/>
      <c r="C163" s="167"/>
      <c r="D163" s="167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8"/>
    </row>
    <row r="164" spans="1:16" x14ac:dyDescent="0.2">
      <c r="A164" s="169"/>
      <c r="B164" s="170"/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1"/>
    </row>
    <row r="167" spans="1:16" x14ac:dyDescent="0.2">
      <c r="D167" s="14" t="str">
        <f>_xlfn.CONCAT(A9,C9)</f>
        <v>IRELANDNO MATCH</v>
      </c>
      <c r="E167" s="14">
        <f>O33</f>
        <v>0</v>
      </c>
      <c r="F167" s="14">
        <f>P33</f>
        <v>0</v>
      </c>
    </row>
    <row r="168" spans="1:16" x14ac:dyDescent="0.2">
      <c r="D168" s="14" t="str">
        <f>_xlfn.CONCAT(A50,C50)</f>
        <v>ISLE OF MANSCOTLAND</v>
      </c>
      <c r="E168" s="14">
        <f>O74</f>
        <v>0</v>
      </c>
      <c r="F168" s="14">
        <f>P74</f>
        <v>0</v>
      </c>
    </row>
    <row r="169" spans="1:16" x14ac:dyDescent="0.2">
      <c r="D169" s="14" t="str">
        <f>_xlfn.CONCAT(A91,C91)</f>
        <v>ENGLANDJERSEY</v>
      </c>
      <c r="E169" s="14">
        <f>O115</f>
        <v>0</v>
      </c>
      <c r="F169" s="14">
        <f>P115</f>
        <v>0</v>
      </c>
    </row>
    <row r="170" spans="1:16" x14ac:dyDescent="0.2">
      <c r="D170" s="14" t="str">
        <f>_xlfn.CONCAT(A132,C132)</f>
        <v>GUERNSEYWALES</v>
      </c>
      <c r="E170" s="14">
        <f>O156</f>
        <v>0</v>
      </c>
      <c r="F170" s="14">
        <f>P156</f>
        <v>0</v>
      </c>
    </row>
    <row r="171" spans="1:16" x14ac:dyDescent="0.2">
      <c r="D171" s="14" t="str">
        <f>_xlfn.CONCAT(C9,A9)</f>
        <v>NO MATCHIRELAND</v>
      </c>
      <c r="E171" s="14">
        <f t="shared" ref="E171:E174" si="0">F167</f>
        <v>0</v>
      </c>
      <c r="F171" s="14">
        <f t="shared" ref="F171:F174" si="1">E167</f>
        <v>0</v>
      </c>
    </row>
    <row r="172" spans="1:16" x14ac:dyDescent="0.2">
      <c r="D172" s="14" t="str">
        <f>_xlfn.CONCAT(C50,A50)</f>
        <v>SCOTLANDISLE OF MAN</v>
      </c>
      <c r="E172" s="14">
        <f t="shared" si="0"/>
        <v>0</v>
      </c>
      <c r="F172" s="14">
        <f t="shared" si="1"/>
        <v>0</v>
      </c>
    </row>
    <row r="173" spans="1:16" x14ac:dyDescent="0.2">
      <c r="D173" s="14" t="str">
        <f>_xlfn.CONCAT(C91,A91)</f>
        <v>JERSEYENGLAND</v>
      </c>
      <c r="E173" s="14">
        <f t="shared" si="0"/>
        <v>0</v>
      </c>
      <c r="F173" s="14">
        <f t="shared" si="1"/>
        <v>0</v>
      </c>
    </row>
    <row r="174" spans="1:16" x14ac:dyDescent="0.2">
      <c r="D174" s="14" t="str">
        <f>_xlfn.CONCAT(C132,A132)</f>
        <v>WALESGUERNSEY</v>
      </c>
      <c r="E174" s="14">
        <f t="shared" si="0"/>
        <v>0</v>
      </c>
      <c r="F174" s="14">
        <f t="shared" si="1"/>
        <v>0</v>
      </c>
    </row>
    <row r="176" spans="1:16" x14ac:dyDescent="0.2">
      <c r="D176" s="14" t="str">
        <f>_xlfn.CONCAT(R17,R20)</f>
        <v>IRESM1NONESM2</v>
      </c>
      <c r="E176" s="14">
        <f>O17</f>
        <v>0</v>
      </c>
      <c r="F176" s="14">
        <f>P17</f>
        <v>0</v>
      </c>
    </row>
    <row r="177" spans="4:6" x14ac:dyDescent="0.2">
      <c r="D177" s="14" t="str">
        <f>_xlfn.CONCAT(R18,R21)</f>
        <v>IRESM2NONESM1</v>
      </c>
      <c r="E177" s="14">
        <f>O20</f>
        <v>0</v>
      </c>
      <c r="F177" s="14">
        <f>P20</f>
        <v>0</v>
      </c>
    </row>
    <row r="178" spans="4:6" x14ac:dyDescent="0.2">
      <c r="D178" s="14" t="str">
        <f>_xlfn.CONCAT(R17,R21)</f>
        <v>IRESM1NONESM1</v>
      </c>
      <c r="E178" s="14">
        <f>O27</f>
        <v>0</v>
      </c>
      <c r="F178" s="14">
        <f>P27</f>
        <v>0</v>
      </c>
    </row>
    <row r="179" spans="4:6" x14ac:dyDescent="0.2">
      <c r="D179" s="14" t="str">
        <f>_xlfn.CONCAT(R18,R20)</f>
        <v>IRESM2NONESM2</v>
      </c>
      <c r="E179" s="14">
        <f>O30</f>
        <v>0</v>
      </c>
      <c r="F179" s="14">
        <f>P30</f>
        <v>0</v>
      </c>
    </row>
    <row r="180" spans="4:6" x14ac:dyDescent="0.2">
      <c r="D180" s="14" t="str">
        <f>_xlfn.CONCAT(R58,R61)</f>
        <v>IOMSM1SCOSM2</v>
      </c>
      <c r="E180" s="14">
        <f>O58</f>
        <v>0</v>
      </c>
      <c r="F180" s="14">
        <f>P58</f>
        <v>0</v>
      </c>
    </row>
    <row r="181" spans="4:6" x14ac:dyDescent="0.2">
      <c r="D181" s="14" t="str">
        <f>_xlfn.CONCAT(R59,R62)</f>
        <v>IOMSM2SCOSM1</v>
      </c>
      <c r="E181" s="14">
        <f>O61</f>
        <v>0</v>
      </c>
      <c r="F181" s="14">
        <f>P61</f>
        <v>0</v>
      </c>
    </row>
    <row r="182" spans="4:6" x14ac:dyDescent="0.2">
      <c r="D182" s="14" t="str">
        <f>_xlfn.CONCAT(R58,R62)</f>
        <v>IOMSM1SCOSM1</v>
      </c>
      <c r="E182" s="14">
        <f>O68</f>
        <v>0</v>
      </c>
      <c r="F182" s="14">
        <f>P68</f>
        <v>0</v>
      </c>
    </row>
    <row r="183" spans="4:6" x14ac:dyDescent="0.2">
      <c r="D183" s="14" t="str">
        <f>_xlfn.CONCAT(R59,R61)</f>
        <v>IOMSM2SCOSM2</v>
      </c>
      <c r="E183" s="14">
        <f>O71</f>
        <v>0</v>
      </c>
      <c r="F183" s="14">
        <f>P71</f>
        <v>0</v>
      </c>
    </row>
    <row r="184" spans="4:6" x14ac:dyDescent="0.2">
      <c r="D184" s="14" t="str">
        <f>_xlfn.CONCAT(R99,R102)</f>
        <v>ENGSM1JSYSM2</v>
      </c>
      <c r="E184" s="14">
        <f>O99</f>
        <v>0</v>
      </c>
      <c r="F184" s="14">
        <f>P99</f>
        <v>0</v>
      </c>
    </row>
    <row r="185" spans="4:6" x14ac:dyDescent="0.2">
      <c r="D185" s="14" t="str">
        <f>_xlfn.CONCAT(R100,R103)</f>
        <v>ENGSM2JSYSM1</v>
      </c>
      <c r="E185" s="14">
        <f>O102</f>
        <v>0</v>
      </c>
      <c r="F185" s="14">
        <f>P102</f>
        <v>0</v>
      </c>
    </row>
    <row r="186" spans="4:6" x14ac:dyDescent="0.2">
      <c r="D186" s="14" t="str">
        <f>_xlfn.CONCAT(R99,R103)</f>
        <v>ENGSM1JSYSM1</v>
      </c>
      <c r="E186" s="14">
        <f>O109</f>
        <v>0</v>
      </c>
      <c r="F186" s="14">
        <f>P109</f>
        <v>0</v>
      </c>
    </row>
    <row r="187" spans="4:6" x14ac:dyDescent="0.2">
      <c r="D187" s="14" t="str">
        <f>_xlfn.CONCAT(R100,R102)</f>
        <v>ENGSM2JSYSM2</v>
      </c>
      <c r="E187" s="14">
        <f>O112</f>
        <v>0</v>
      </c>
      <c r="F187" s="14">
        <f>P112</f>
        <v>0</v>
      </c>
    </row>
    <row r="188" spans="4:6" x14ac:dyDescent="0.2">
      <c r="D188" s="14" t="str">
        <f>_xlfn.CONCAT(R140,R143)</f>
        <v>GSYSM1WALSM2</v>
      </c>
      <c r="E188" s="14">
        <f>O140</f>
        <v>0</v>
      </c>
      <c r="F188" s="14">
        <f>P140</f>
        <v>0</v>
      </c>
    </row>
    <row r="189" spans="4:6" x14ac:dyDescent="0.2">
      <c r="D189" s="14" t="str">
        <f>_xlfn.CONCAT(R141,R144)</f>
        <v>GSYSM2WALSM1</v>
      </c>
      <c r="E189" s="14">
        <f>O143</f>
        <v>0</v>
      </c>
      <c r="F189" s="14">
        <f>P143</f>
        <v>0</v>
      </c>
    </row>
    <row r="190" spans="4:6" x14ac:dyDescent="0.2">
      <c r="D190" s="14" t="str">
        <f>_xlfn.CONCAT(R140,R144)</f>
        <v>GSYSM1WALSM1</v>
      </c>
      <c r="E190" s="14">
        <f>O150</f>
        <v>0</v>
      </c>
      <c r="F190" s="14">
        <f>P150</f>
        <v>0</v>
      </c>
    </row>
    <row r="191" spans="4:6" x14ac:dyDescent="0.2">
      <c r="D191" s="14" t="str">
        <f>_xlfn.CONCAT(R141,R143)</f>
        <v>GSYSM2WALSM2</v>
      </c>
      <c r="E191" s="14">
        <f>O153</f>
        <v>0</v>
      </c>
      <c r="F191" s="14">
        <f>P153</f>
        <v>0</v>
      </c>
    </row>
    <row r="192" spans="4:6" x14ac:dyDescent="0.2">
      <c r="D192" s="14" t="str">
        <f>_xlfn.CONCAT(R20,R17)</f>
        <v>NONESM2IRESM1</v>
      </c>
      <c r="E192" s="14">
        <f t="shared" ref="E192:E207" si="2">F176</f>
        <v>0</v>
      </c>
      <c r="F192" s="14">
        <f t="shared" ref="F192:F207" si="3">E176</f>
        <v>0</v>
      </c>
    </row>
    <row r="193" spans="4:6" x14ac:dyDescent="0.2">
      <c r="D193" s="14" t="str">
        <f>_xlfn.CONCAT(R21,R18)</f>
        <v>NONESM1IRESM2</v>
      </c>
      <c r="E193" s="14">
        <f t="shared" si="2"/>
        <v>0</v>
      </c>
      <c r="F193" s="14">
        <f t="shared" si="3"/>
        <v>0</v>
      </c>
    </row>
    <row r="194" spans="4:6" x14ac:dyDescent="0.2">
      <c r="D194" s="14" t="str">
        <f>_xlfn.CONCAT(R21,R17)</f>
        <v>NONESM1IRESM1</v>
      </c>
      <c r="E194" s="14">
        <f t="shared" si="2"/>
        <v>0</v>
      </c>
      <c r="F194" s="14">
        <f t="shared" si="3"/>
        <v>0</v>
      </c>
    </row>
    <row r="195" spans="4:6" x14ac:dyDescent="0.2">
      <c r="D195" s="14" t="str">
        <f>_xlfn.CONCAT(R20,R18)</f>
        <v>NONESM2IRESM2</v>
      </c>
      <c r="E195" s="14">
        <f t="shared" si="2"/>
        <v>0</v>
      </c>
      <c r="F195" s="14">
        <f t="shared" si="3"/>
        <v>0</v>
      </c>
    </row>
    <row r="196" spans="4:6" x14ac:dyDescent="0.2">
      <c r="D196" s="14" t="str">
        <f>_xlfn.CONCAT(R61,R58)</f>
        <v>SCOSM2IOMSM1</v>
      </c>
      <c r="E196" s="14">
        <f t="shared" si="2"/>
        <v>0</v>
      </c>
      <c r="F196" s="14">
        <f t="shared" si="3"/>
        <v>0</v>
      </c>
    </row>
    <row r="197" spans="4:6" x14ac:dyDescent="0.2">
      <c r="D197" s="14" t="str">
        <f>_xlfn.CONCAT(R62,R59)</f>
        <v>SCOSM1IOMSM2</v>
      </c>
      <c r="E197" s="14">
        <f t="shared" si="2"/>
        <v>0</v>
      </c>
      <c r="F197" s="14">
        <f t="shared" si="3"/>
        <v>0</v>
      </c>
    </row>
    <row r="198" spans="4:6" x14ac:dyDescent="0.2">
      <c r="D198" s="14" t="str">
        <f>_xlfn.CONCAT(R62,R58)</f>
        <v>SCOSM1IOMSM1</v>
      </c>
      <c r="E198" s="14">
        <f t="shared" si="2"/>
        <v>0</v>
      </c>
      <c r="F198" s="14">
        <f t="shared" si="3"/>
        <v>0</v>
      </c>
    </row>
    <row r="199" spans="4:6" x14ac:dyDescent="0.2">
      <c r="D199" s="14" t="str">
        <f>_xlfn.CONCAT(R61,R59)</f>
        <v>SCOSM2IOMSM2</v>
      </c>
      <c r="E199" s="14">
        <f t="shared" si="2"/>
        <v>0</v>
      </c>
      <c r="F199" s="14">
        <f t="shared" si="3"/>
        <v>0</v>
      </c>
    </row>
    <row r="200" spans="4:6" x14ac:dyDescent="0.2">
      <c r="D200" s="14" t="str">
        <f>_xlfn.CONCAT(R102,R99)</f>
        <v>JSYSM2ENGSM1</v>
      </c>
      <c r="E200" s="14">
        <f t="shared" si="2"/>
        <v>0</v>
      </c>
      <c r="F200" s="14">
        <f t="shared" si="3"/>
        <v>0</v>
      </c>
    </row>
    <row r="201" spans="4:6" x14ac:dyDescent="0.2">
      <c r="D201" s="14" t="str">
        <f>_xlfn.CONCAT(R103,R100)</f>
        <v>JSYSM1ENGSM2</v>
      </c>
      <c r="E201" s="14">
        <f t="shared" si="2"/>
        <v>0</v>
      </c>
      <c r="F201" s="14">
        <f t="shared" si="3"/>
        <v>0</v>
      </c>
    </row>
    <row r="202" spans="4:6" x14ac:dyDescent="0.2">
      <c r="D202" s="14" t="str">
        <f>_xlfn.CONCAT(R103,R99)</f>
        <v>JSYSM1ENGSM1</v>
      </c>
      <c r="E202" s="14">
        <f t="shared" si="2"/>
        <v>0</v>
      </c>
      <c r="F202" s="14">
        <f t="shared" si="3"/>
        <v>0</v>
      </c>
    </row>
    <row r="203" spans="4:6" x14ac:dyDescent="0.2">
      <c r="D203" s="14" t="str">
        <f>_xlfn.CONCAT(R102,R100)</f>
        <v>JSYSM2ENGSM2</v>
      </c>
      <c r="E203" s="14">
        <f t="shared" si="2"/>
        <v>0</v>
      </c>
      <c r="F203" s="14">
        <f t="shared" si="3"/>
        <v>0</v>
      </c>
    </row>
    <row r="204" spans="4:6" x14ac:dyDescent="0.2">
      <c r="D204" s="14" t="str">
        <f>_xlfn.CONCAT(R143,R140)</f>
        <v>WALSM2GSYSM1</v>
      </c>
      <c r="E204" s="14">
        <f t="shared" si="2"/>
        <v>0</v>
      </c>
      <c r="F204" s="14">
        <f t="shared" si="3"/>
        <v>0</v>
      </c>
    </row>
    <row r="205" spans="4:6" x14ac:dyDescent="0.2">
      <c r="D205" s="14" t="str">
        <f>_xlfn.CONCAT(R144,R141)</f>
        <v>WALSM1GSYSM2</v>
      </c>
      <c r="E205" s="14">
        <f t="shared" si="2"/>
        <v>0</v>
      </c>
      <c r="F205" s="14">
        <f t="shared" si="3"/>
        <v>0</v>
      </c>
    </row>
    <row r="206" spans="4:6" x14ac:dyDescent="0.2">
      <c r="D206" s="14" t="str">
        <f>_xlfn.CONCAT(R144,R140)</f>
        <v>WALSM1GSYSM1</v>
      </c>
      <c r="E206" s="14">
        <f t="shared" si="2"/>
        <v>0</v>
      </c>
      <c r="F206" s="14">
        <f t="shared" si="3"/>
        <v>0</v>
      </c>
    </row>
    <row r="207" spans="4:6" x14ac:dyDescent="0.2">
      <c r="D207" s="14" t="str">
        <f>_xlfn.CONCAT(R143,R141)</f>
        <v>WALSM2GSYSM2</v>
      </c>
      <c r="E207" s="14">
        <f t="shared" si="2"/>
        <v>0</v>
      </c>
      <c r="F207" s="14">
        <f t="shared" si="3"/>
        <v>0</v>
      </c>
    </row>
  </sheetData>
  <mergeCells count="762">
    <mergeCell ref="A1:P3"/>
    <mergeCell ref="A4:P6"/>
    <mergeCell ref="A7:B8"/>
    <mergeCell ref="C7:D8"/>
    <mergeCell ref="G7:H8"/>
    <mergeCell ref="I7:O8"/>
    <mergeCell ref="I15:J16"/>
    <mergeCell ref="K15:L16"/>
    <mergeCell ref="A9:B14"/>
    <mergeCell ref="C9:D14"/>
    <mergeCell ref="G9:H10"/>
    <mergeCell ref="I9:O10"/>
    <mergeCell ref="G11:H12"/>
    <mergeCell ref="I11:O12"/>
    <mergeCell ref="G13:H14"/>
    <mergeCell ref="I13:O14"/>
    <mergeCell ref="J17:J19"/>
    <mergeCell ref="K17:K19"/>
    <mergeCell ref="L17:L19"/>
    <mergeCell ref="M17:M19"/>
    <mergeCell ref="AB15:AC15"/>
    <mergeCell ref="AD15:AE15"/>
    <mergeCell ref="AF15:AG15"/>
    <mergeCell ref="A17:A19"/>
    <mergeCell ref="B17:B19"/>
    <mergeCell ref="C17:C19"/>
    <mergeCell ref="D17:D19"/>
    <mergeCell ref="E17:E19"/>
    <mergeCell ref="F17:F19"/>
    <mergeCell ref="G17:G19"/>
    <mergeCell ref="M15:N16"/>
    <mergeCell ref="O15:P16"/>
    <mergeCell ref="T15:U15"/>
    <mergeCell ref="V15:W15"/>
    <mergeCell ref="X15:Y15"/>
    <mergeCell ref="Z15:AA15"/>
    <mergeCell ref="A15:B16"/>
    <mergeCell ref="C15:D16"/>
    <mergeCell ref="E15:F16"/>
    <mergeCell ref="G15:H16"/>
    <mergeCell ref="AC17:AC19"/>
    <mergeCell ref="AD17:AD19"/>
    <mergeCell ref="AE17:AE19"/>
    <mergeCell ref="AF17:AF19"/>
    <mergeCell ref="AG17:AG19"/>
    <mergeCell ref="A20:A22"/>
    <mergeCell ref="B20:B22"/>
    <mergeCell ref="C20:C22"/>
    <mergeCell ref="D20:D22"/>
    <mergeCell ref="E20:E22"/>
    <mergeCell ref="W17:W19"/>
    <mergeCell ref="X17:X19"/>
    <mergeCell ref="Y17:Y19"/>
    <mergeCell ref="Z17:Z19"/>
    <mergeCell ref="AA17:AA19"/>
    <mergeCell ref="AB17:AB19"/>
    <mergeCell ref="N17:N19"/>
    <mergeCell ref="O17:O19"/>
    <mergeCell ref="P17:P19"/>
    <mergeCell ref="T17:T19"/>
    <mergeCell ref="U17:U19"/>
    <mergeCell ref="V17:V19"/>
    <mergeCell ref="H17:H19"/>
    <mergeCell ref="I17:I19"/>
    <mergeCell ref="Y20:Y22"/>
    <mergeCell ref="Z20:Z22"/>
    <mergeCell ref="L20:L22"/>
    <mergeCell ref="M20:M22"/>
    <mergeCell ref="N20:N22"/>
    <mergeCell ref="O20:O22"/>
    <mergeCell ref="P20:P22"/>
    <mergeCell ref="T20:T22"/>
    <mergeCell ref="F20:F22"/>
    <mergeCell ref="G20:G22"/>
    <mergeCell ref="H20:H22"/>
    <mergeCell ref="I20:I22"/>
    <mergeCell ref="J20:J22"/>
    <mergeCell ref="K20:K22"/>
    <mergeCell ref="L23:L26"/>
    <mergeCell ref="M23:M26"/>
    <mergeCell ref="N23:N26"/>
    <mergeCell ref="O23:O26"/>
    <mergeCell ref="AG20:AG22"/>
    <mergeCell ref="A23:A26"/>
    <mergeCell ref="B23:B24"/>
    <mergeCell ref="C23:C26"/>
    <mergeCell ref="D23:D24"/>
    <mergeCell ref="E23:E26"/>
    <mergeCell ref="F23:F26"/>
    <mergeCell ref="G23:G26"/>
    <mergeCell ref="H23:H26"/>
    <mergeCell ref="I23:I26"/>
    <mergeCell ref="AA20:AA22"/>
    <mergeCell ref="AB20:AB22"/>
    <mergeCell ref="AC20:AC22"/>
    <mergeCell ref="AD20:AD22"/>
    <mergeCell ref="AE20:AE22"/>
    <mergeCell ref="AF20:AF22"/>
    <mergeCell ref="U20:U22"/>
    <mergeCell ref="V20:V22"/>
    <mergeCell ref="W20:W22"/>
    <mergeCell ref="X20:X22"/>
    <mergeCell ref="AE23:AE26"/>
    <mergeCell ref="AF23:AF26"/>
    <mergeCell ref="AG23:AG26"/>
    <mergeCell ref="B25:B26"/>
    <mergeCell ref="D25:D26"/>
    <mergeCell ref="A27:A29"/>
    <mergeCell ref="B27:B29"/>
    <mergeCell ref="C27:C29"/>
    <mergeCell ref="D27:D29"/>
    <mergeCell ref="E27:E29"/>
    <mergeCell ref="Y23:Y26"/>
    <mergeCell ref="Z23:Z26"/>
    <mergeCell ref="AA23:AA26"/>
    <mergeCell ref="AB23:AB26"/>
    <mergeCell ref="AC23:AC26"/>
    <mergeCell ref="AD23:AD26"/>
    <mergeCell ref="P23:P26"/>
    <mergeCell ref="T23:T26"/>
    <mergeCell ref="U23:U26"/>
    <mergeCell ref="V23:V26"/>
    <mergeCell ref="W23:W26"/>
    <mergeCell ref="X23:X26"/>
    <mergeCell ref="J23:J26"/>
    <mergeCell ref="K23:K26"/>
    <mergeCell ref="X27:X29"/>
    <mergeCell ref="Y27:Y29"/>
    <mergeCell ref="L27:L29"/>
    <mergeCell ref="M27:M29"/>
    <mergeCell ref="N27:N29"/>
    <mergeCell ref="O27:O29"/>
    <mergeCell ref="P27:P29"/>
    <mergeCell ref="Q27:Q28"/>
    <mergeCell ref="F27:F29"/>
    <mergeCell ref="G27:G29"/>
    <mergeCell ref="H27:H29"/>
    <mergeCell ref="I27:I29"/>
    <mergeCell ref="J27:J29"/>
    <mergeCell ref="K27:K29"/>
    <mergeCell ref="K30:K32"/>
    <mergeCell ref="L30:L32"/>
    <mergeCell ref="M30:M32"/>
    <mergeCell ref="N30:N32"/>
    <mergeCell ref="AF27:AF29"/>
    <mergeCell ref="AG27:AG29"/>
    <mergeCell ref="A30:A32"/>
    <mergeCell ref="B30:B32"/>
    <mergeCell ref="C30:C32"/>
    <mergeCell ref="D30:D32"/>
    <mergeCell ref="E30:E32"/>
    <mergeCell ref="F30:F32"/>
    <mergeCell ref="G30:G32"/>
    <mergeCell ref="H30:H32"/>
    <mergeCell ref="Z27:Z29"/>
    <mergeCell ref="AA27:AA29"/>
    <mergeCell ref="AB27:AB29"/>
    <mergeCell ref="AC27:AC29"/>
    <mergeCell ref="AD27:AD29"/>
    <mergeCell ref="AE27:AE29"/>
    <mergeCell ref="T27:T29"/>
    <mergeCell ref="U27:U29"/>
    <mergeCell ref="V27:V29"/>
    <mergeCell ref="W27:W29"/>
    <mergeCell ref="AD30:AD32"/>
    <mergeCell ref="AE30:AE32"/>
    <mergeCell ref="AF30:AF32"/>
    <mergeCell ref="AG30:AG32"/>
    <mergeCell ref="A33:C38"/>
    <mergeCell ref="D33:F38"/>
    <mergeCell ref="G33:N38"/>
    <mergeCell ref="O33:O35"/>
    <mergeCell ref="P33:P35"/>
    <mergeCell ref="AF33:AF34"/>
    <mergeCell ref="X30:X32"/>
    <mergeCell ref="Y30:Y32"/>
    <mergeCell ref="Z30:Z32"/>
    <mergeCell ref="AA30:AA32"/>
    <mergeCell ref="AB30:AB32"/>
    <mergeCell ref="AC30:AC32"/>
    <mergeCell ref="O30:O32"/>
    <mergeCell ref="P30:P32"/>
    <mergeCell ref="T30:T32"/>
    <mergeCell ref="U30:U32"/>
    <mergeCell ref="V30:V32"/>
    <mergeCell ref="W30:W32"/>
    <mergeCell ref="I30:I32"/>
    <mergeCell ref="J30:J32"/>
    <mergeCell ref="AG33:AG34"/>
    <mergeCell ref="O36:P38"/>
    <mergeCell ref="A39:P41"/>
    <mergeCell ref="A42:P44"/>
    <mergeCell ref="A45:P47"/>
    <mergeCell ref="A48:B49"/>
    <mergeCell ref="C48:D49"/>
    <mergeCell ref="G48:H49"/>
    <mergeCell ref="I48:O49"/>
    <mergeCell ref="I56:J57"/>
    <mergeCell ref="K56:L57"/>
    <mergeCell ref="A50:B55"/>
    <mergeCell ref="C50:D55"/>
    <mergeCell ref="G50:H51"/>
    <mergeCell ref="I50:O51"/>
    <mergeCell ref="G52:H53"/>
    <mergeCell ref="I52:O53"/>
    <mergeCell ref="G54:H55"/>
    <mergeCell ref="I54:O55"/>
    <mergeCell ref="J58:J60"/>
    <mergeCell ref="K58:K60"/>
    <mergeCell ref="L58:L60"/>
    <mergeCell ref="M58:M60"/>
    <mergeCell ref="AB56:AC56"/>
    <mergeCell ref="AD56:AE56"/>
    <mergeCell ref="AF56:AG56"/>
    <mergeCell ref="A58:A60"/>
    <mergeCell ref="B58:B60"/>
    <mergeCell ref="C58:C60"/>
    <mergeCell ref="D58:D60"/>
    <mergeCell ref="E58:E60"/>
    <mergeCell ref="F58:F60"/>
    <mergeCell ref="G58:G60"/>
    <mergeCell ref="M56:N57"/>
    <mergeCell ref="O56:P57"/>
    <mergeCell ref="T56:U56"/>
    <mergeCell ref="V56:W56"/>
    <mergeCell ref="X56:Y56"/>
    <mergeCell ref="Z56:AA56"/>
    <mergeCell ref="A56:B57"/>
    <mergeCell ref="C56:D57"/>
    <mergeCell ref="E56:F57"/>
    <mergeCell ref="G56:H57"/>
    <mergeCell ref="AC58:AC60"/>
    <mergeCell ref="AD58:AD60"/>
    <mergeCell ref="AE58:AE60"/>
    <mergeCell ref="AF58:AF60"/>
    <mergeCell ref="AG58:AG60"/>
    <mergeCell ref="A61:A63"/>
    <mergeCell ref="B61:B63"/>
    <mergeCell ref="C61:C63"/>
    <mergeCell ref="D61:D63"/>
    <mergeCell ref="E61:E63"/>
    <mergeCell ref="W58:W60"/>
    <mergeCell ref="X58:X60"/>
    <mergeCell ref="Y58:Y60"/>
    <mergeCell ref="Z58:Z60"/>
    <mergeCell ref="AA58:AA60"/>
    <mergeCell ref="AB58:AB60"/>
    <mergeCell ref="N58:N60"/>
    <mergeCell ref="O58:O60"/>
    <mergeCell ref="P58:P60"/>
    <mergeCell ref="T58:T60"/>
    <mergeCell ref="U58:U60"/>
    <mergeCell ref="V58:V60"/>
    <mergeCell ref="H58:H60"/>
    <mergeCell ref="I58:I60"/>
    <mergeCell ref="Y61:Y63"/>
    <mergeCell ref="Z61:Z63"/>
    <mergeCell ref="L61:L63"/>
    <mergeCell ref="M61:M63"/>
    <mergeCell ref="N61:N63"/>
    <mergeCell ref="O61:O63"/>
    <mergeCell ref="P61:P63"/>
    <mergeCell ref="T61:T63"/>
    <mergeCell ref="F61:F63"/>
    <mergeCell ref="G61:G63"/>
    <mergeCell ref="H61:H63"/>
    <mergeCell ref="I61:I63"/>
    <mergeCell ref="J61:J63"/>
    <mergeCell ref="K61:K63"/>
    <mergeCell ref="L64:L67"/>
    <mergeCell ref="M64:M67"/>
    <mergeCell ref="N64:N67"/>
    <mergeCell ref="O64:O67"/>
    <mergeCell ref="AG61:AG63"/>
    <mergeCell ref="A64:A67"/>
    <mergeCell ref="B64:B65"/>
    <mergeCell ref="C64:C67"/>
    <mergeCell ref="D64:D65"/>
    <mergeCell ref="E64:E67"/>
    <mergeCell ref="F64:F67"/>
    <mergeCell ref="G64:G67"/>
    <mergeCell ref="H64:H67"/>
    <mergeCell ref="I64:I67"/>
    <mergeCell ref="AA61:AA63"/>
    <mergeCell ref="AB61:AB63"/>
    <mergeCell ref="AC61:AC63"/>
    <mergeCell ref="AD61:AD63"/>
    <mergeCell ref="AE61:AE63"/>
    <mergeCell ref="AF61:AF63"/>
    <mergeCell ref="U61:U63"/>
    <mergeCell ref="V61:V63"/>
    <mergeCell ref="W61:W63"/>
    <mergeCell ref="X61:X63"/>
    <mergeCell ref="AE64:AE67"/>
    <mergeCell ref="AF64:AF67"/>
    <mergeCell ref="AG64:AG67"/>
    <mergeCell ref="B66:B67"/>
    <mergeCell ref="D66:D67"/>
    <mergeCell ref="A68:A70"/>
    <mergeCell ref="B68:B70"/>
    <mergeCell ref="C68:C70"/>
    <mergeCell ref="D68:D70"/>
    <mergeCell ref="E68:E70"/>
    <mergeCell ref="Y64:Y67"/>
    <mergeCell ref="Z64:Z67"/>
    <mergeCell ref="AA64:AA67"/>
    <mergeCell ref="AB64:AB67"/>
    <mergeCell ref="AC64:AC67"/>
    <mergeCell ref="AD64:AD67"/>
    <mergeCell ref="P64:P67"/>
    <mergeCell ref="T64:T67"/>
    <mergeCell ref="U64:U67"/>
    <mergeCell ref="V64:V67"/>
    <mergeCell ref="W64:W67"/>
    <mergeCell ref="X64:X67"/>
    <mergeCell ref="J64:J67"/>
    <mergeCell ref="K64:K67"/>
    <mergeCell ref="X68:X70"/>
    <mergeCell ref="Y68:Y70"/>
    <mergeCell ref="L68:L70"/>
    <mergeCell ref="M68:M70"/>
    <mergeCell ref="N68:N70"/>
    <mergeCell ref="O68:O70"/>
    <mergeCell ref="P68:P70"/>
    <mergeCell ref="Q68:Q69"/>
    <mergeCell ref="F68:F70"/>
    <mergeCell ref="G68:G70"/>
    <mergeCell ref="H68:H70"/>
    <mergeCell ref="I68:I70"/>
    <mergeCell ref="J68:J70"/>
    <mergeCell ref="K68:K70"/>
    <mergeCell ref="K71:K73"/>
    <mergeCell ref="L71:L73"/>
    <mergeCell ref="M71:M73"/>
    <mergeCell ref="N71:N73"/>
    <mergeCell ref="AF68:AF70"/>
    <mergeCell ref="AG68:AG70"/>
    <mergeCell ref="A71:A73"/>
    <mergeCell ref="B71:B73"/>
    <mergeCell ref="C71:C73"/>
    <mergeCell ref="D71:D73"/>
    <mergeCell ref="E71:E73"/>
    <mergeCell ref="F71:F73"/>
    <mergeCell ref="G71:G73"/>
    <mergeCell ref="H71:H73"/>
    <mergeCell ref="Z68:Z70"/>
    <mergeCell ref="AA68:AA70"/>
    <mergeCell ref="AB68:AB70"/>
    <mergeCell ref="AC68:AC70"/>
    <mergeCell ref="AD68:AD70"/>
    <mergeCell ref="AE68:AE70"/>
    <mergeCell ref="T68:T70"/>
    <mergeCell ref="U68:U70"/>
    <mergeCell ref="V68:V70"/>
    <mergeCell ref="W68:W70"/>
    <mergeCell ref="AD71:AD73"/>
    <mergeCell ref="AE71:AE73"/>
    <mergeCell ref="AF71:AF73"/>
    <mergeCell ref="AG71:AG73"/>
    <mergeCell ref="A74:C79"/>
    <mergeCell ref="D74:F79"/>
    <mergeCell ref="G74:N79"/>
    <mergeCell ref="O74:O76"/>
    <mergeCell ref="P74:P76"/>
    <mergeCell ref="AF74:AF75"/>
    <mergeCell ref="X71:X73"/>
    <mergeCell ref="Y71:Y73"/>
    <mergeCell ref="Z71:Z73"/>
    <mergeCell ref="AA71:AA73"/>
    <mergeCell ref="AB71:AB73"/>
    <mergeCell ref="AC71:AC73"/>
    <mergeCell ref="O71:O73"/>
    <mergeCell ref="P71:P73"/>
    <mergeCell ref="T71:T73"/>
    <mergeCell ref="U71:U73"/>
    <mergeCell ref="V71:V73"/>
    <mergeCell ref="W71:W73"/>
    <mergeCell ref="I71:I73"/>
    <mergeCell ref="J71:J73"/>
    <mergeCell ref="AG74:AG75"/>
    <mergeCell ref="O77:P79"/>
    <mergeCell ref="A80:P82"/>
    <mergeCell ref="A83:P85"/>
    <mergeCell ref="A86:P88"/>
    <mergeCell ref="A89:B90"/>
    <mergeCell ref="C89:D90"/>
    <mergeCell ref="G89:H90"/>
    <mergeCell ref="I89:O90"/>
    <mergeCell ref="I97:J98"/>
    <mergeCell ref="K97:L98"/>
    <mergeCell ref="A91:B96"/>
    <mergeCell ref="C91:D96"/>
    <mergeCell ref="G91:H92"/>
    <mergeCell ref="I91:O92"/>
    <mergeCell ref="G93:H94"/>
    <mergeCell ref="I93:O94"/>
    <mergeCell ref="G95:H96"/>
    <mergeCell ref="I95:O96"/>
    <mergeCell ref="J99:J101"/>
    <mergeCell ref="K99:K101"/>
    <mergeCell ref="L99:L101"/>
    <mergeCell ref="M99:M101"/>
    <mergeCell ref="AB97:AC97"/>
    <mergeCell ref="AD97:AE97"/>
    <mergeCell ref="AF97:AG97"/>
    <mergeCell ref="A99:A101"/>
    <mergeCell ref="B99:B101"/>
    <mergeCell ref="C99:C101"/>
    <mergeCell ref="D99:D101"/>
    <mergeCell ref="E99:E101"/>
    <mergeCell ref="F99:F101"/>
    <mergeCell ref="G99:G101"/>
    <mergeCell ref="M97:N98"/>
    <mergeCell ref="O97:P98"/>
    <mergeCell ref="T97:U97"/>
    <mergeCell ref="V97:W97"/>
    <mergeCell ref="X97:Y97"/>
    <mergeCell ref="Z97:AA97"/>
    <mergeCell ref="A97:B98"/>
    <mergeCell ref="C97:D98"/>
    <mergeCell ref="E97:F98"/>
    <mergeCell ref="G97:H98"/>
    <mergeCell ref="AC99:AC101"/>
    <mergeCell ref="AD99:AD101"/>
    <mergeCell ref="AE99:AE101"/>
    <mergeCell ref="AF99:AF101"/>
    <mergeCell ref="AG99:AG101"/>
    <mergeCell ref="A102:A104"/>
    <mergeCell ref="B102:B104"/>
    <mergeCell ref="C102:C104"/>
    <mergeCell ref="D102:D104"/>
    <mergeCell ref="E102:E104"/>
    <mergeCell ref="W99:W101"/>
    <mergeCell ref="X99:X101"/>
    <mergeCell ref="Y99:Y101"/>
    <mergeCell ref="Z99:Z101"/>
    <mergeCell ref="AA99:AA101"/>
    <mergeCell ref="AB99:AB101"/>
    <mergeCell ref="N99:N101"/>
    <mergeCell ref="O99:O101"/>
    <mergeCell ref="P99:P101"/>
    <mergeCell ref="T99:T101"/>
    <mergeCell ref="U99:U101"/>
    <mergeCell ref="V99:V101"/>
    <mergeCell ref="H99:H101"/>
    <mergeCell ref="I99:I101"/>
    <mergeCell ref="Y102:Y104"/>
    <mergeCell ref="Z102:Z104"/>
    <mergeCell ref="L102:L104"/>
    <mergeCell ref="M102:M104"/>
    <mergeCell ref="N102:N104"/>
    <mergeCell ref="O102:O104"/>
    <mergeCell ref="P102:P104"/>
    <mergeCell ref="T102:T104"/>
    <mergeCell ref="F102:F104"/>
    <mergeCell ref="G102:G104"/>
    <mergeCell ref="H102:H104"/>
    <mergeCell ref="I102:I104"/>
    <mergeCell ref="J102:J104"/>
    <mergeCell ref="K102:K104"/>
    <mergeCell ref="L105:L108"/>
    <mergeCell ref="M105:M108"/>
    <mergeCell ref="N105:N108"/>
    <mergeCell ref="O105:O108"/>
    <mergeCell ref="AG102:AG104"/>
    <mergeCell ref="A105:A108"/>
    <mergeCell ref="B105:B106"/>
    <mergeCell ref="C105:C108"/>
    <mergeCell ref="D105:D106"/>
    <mergeCell ref="E105:E108"/>
    <mergeCell ref="F105:F108"/>
    <mergeCell ref="G105:G108"/>
    <mergeCell ref="H105:H108"/>
    <mergeCell ref="I105:I108"/>
    <mergeCell ref="AA102:AA104"/>
    <mergeCell ref="AB102:AB104"/>
    <mergeCell ref="AC102:AC104"/>
    <mergeCell ref="AD102:AD104"/>
    <mergeCell ref="AE102:AE104"/>
    <mergeCell ref="AF102:AF104"/>
    <mergeCell ref="U102:U104"/>
    <mergeCell ref="V102:V104"/>
    <mergeCell ref="W102:W104"/>
    <mergeCell ref="X102:X104"/>
    <mergeCell ref="AE105:AE108"/>
    <mergeCell ref="AF105:AF108"/>
    <mergeCell ref="AG105:AG108"/>
    <mergeCell ref="B107:B108"/>
    <mergeCell ref="D107:D108"/>
    <mergeCell ref="A109:A111"/>
    <mergeCell ref="B109:B111"/>
    <mergeCell ref="C109:C111"/>
    <mergeCell ref="D109:D111"/>
    <mergeCell ref="E109:E111"/>
    <mergeCell ref="Y105:Y108"/>
    <mergeCell ref="Z105:Z108"/>
    <mergeCell ref="AA105:AA108"/>
    <mergeCell ref="AB105:AB108"/>
    <mergeCell ref="AC105:AC108"/>
    <mergeCell ref="AD105:AD108"/>
    <mergeCell ref="P105:P108"/>
    <mergeCell ref="T105:T108"/>
    <mergeCell ref="U105:U108"/>
    <mergeCell ref="V105:V108"/>
    <mergeCell ref="W105:W108"/>
    <mergeCell ref="X105:X108"/>
    <mergeCell ref="J105:J108"/>
    <mergeCell ref="K105:K108"/>
    <mergeCell ref="N109:N111"/>
    <mergeCell ref="O109:O111"/>
    <mergeCell ref="P109:P111"/>
    <mergeCell ref="T109:T111"/>
    <mergeCell ref="F109:F111"/>
    <mergeCell ref="G109:G111"/>
    <mergeCell ref="H109:H111"/>
    <mergeCell ref="I109:I111"/>
    <mergeCell ref="J109:J111"/>
    <mergeCell ref="K109:K111"/>
    <mergeCell ref="AG109:AG111"/>
    <mergeCell ref="A112:A114"/>
    <mergeCell ref="B112:B114"/>
    <mergeCell ref="C112:C114"/>
    <mergeCell ref="D112:D114"/>
    <mergeCell ref="E112:E114"/>
    <mergeCell ref="F112:F114"/>
    <mergeCell ref="G112:G114"/>
    <mergeCell ref="H112:H114"/>
    <mergeCell ref="I112:I114"/>
    <mergeCell ref="AA109:AA111"/>
    <mergeCell ref="AB109:AB111"/>
    <mergeCell ref="AC109:AC111"/>
    <mergeCell ref="AD109:AD111"/>
    <mergeCell ref="AE109:AE111"/>
    <mergeCell ref="AF109:AF111"/>
    <mergeCell ref="U109:U111"/>
    <mergeCell ref="V109:V111"/>
    <mergeCell ref="W109:W111"/>
    <mergeCell ref="X109:X111"/>
    <mergeCell ref="Y109:Y111"/>
    <mergeCell ref="Z109:Z111"/>
    <mergeCell ref="L109:L111"/>
    <mergeCell ref="M109:M111"/>
    <mergeCell ref="AF112:AF114"/>
    <mergeCell ref="AG112:AG114"/>
    <mergeCell ref="A115:C120"/>
    <mergeCell ref="D115:F120"/>
    <mergeCell ref="G115:N120"/>
    <mergeCell ref="O115:O117"/>
    <mergeCell ref="P115:P117"/>
    <mergeCell ref="AF115:AF116"/>
    <mergeCell ref="AG115:AG116"/>
    <mergeCell ref="Y112:Y114"/>
    <mergeCell ref="Z112:Z114"/>
    <mergeCell ref="AA112:AA114"/>
    <mergeCell ref="AB112:AB114"/>
    <mergeCell ref="AC112:AC114"/>
    <mergeCell ref="AD112:AD114"/>
    <mergeCell ref="P112:P114"/>
    <mergeCell ref="T112:T114"/>
    <mergeCell ref="U112:U114"/>
    <mergeCell ref="V112:V114"/>
    <mergeCell ref="W112:W114"/>
    <mergeCell ref="X112:X114"/>
    <mergeCell ref="J112:J114"/>
    <mergeCell ref="K112:K114"/>
    <mergeCell ref="L112:L114"/>
    <mergeCell ref="O118:P120"/>
    <mergeCell ref="A121:P123"/>
    <mergeCell ref="A124:P126"/>
    <mergeCell ref="A127:P129"/>
    <mergeCell ref="A130:B131"/>
    <mergeCell ref="C130:D131"/>
    <mergeCell ref="G130:H131"/>
    <mergeCell ref="I130:O131"/>
    <mergeCell ref="AE112:AE114"/>
    <mergeCell ref="M112:M114"/>
    <mergeCell ref="N112:N114"/>
    <mergeCell ref="O112:O114"/>
    <mergeCell ref="I138:J139"/>
    <mergeCell ref="K138:L139"/>
    <mergeCell ref="A132:B137"/>
    <mergeCell ref="C132:D137"/>
    <mergeCell ref="G132:H133"/>
    <mergeCell ref="I132:O133"/>
    <mergeCell ref="G134:H135"/>
    <mergeCell ref="I134:O135"/>
    <mergeCell ref="G136:H137"/>
    <mergeCell ref="I136:O137"/>
    <mergeCell ref="J140:J142"/>
    <mergeCell ref="K140:K142"/>
    <mergeCell ref="L140:L142"/>
    <mergeCell ref="M140:M142"/>
    <mergeCell ref="AB138:AC138"/>
    <mergeCell ref="AD138:AE138"/>
    <mergeCell ref="AF138:AG138"/>
    <mergeCell ref="A140:A142"/>
    <mergeCell ref="B140:B142"/>
    <mergeCell ref="C140:C142"/>
    <mergeCell ref="D140:D142"/>
    <mergeCell ref="E140:E142"/>
    <mergeCell ref="F140:F142"/>
    <mergeCell ref="G140:G142"/>
    <mergeCell ref="M138:N139"/>
    <mergeCell ref="O138:P139"/>
    <mergeCell ref="T138:U138"/>
    <mergeCell ref="V138:W138"/>
    <mergeCell ref="X138:Y138"/>
    <mergeCell ref="Z138:AA138"/>
    <mergeCell ref="A138:B139"/>
    <mergeCell ref="C138:D139"/>
    <mergeCell ref="E138:F139"/>
    <mergeCell ref="G138:H139"/>
    <mergeCell ref="AC140:AC142"/>
    <mergeCell ref="AD140:AD142"/>
    <mergeCell ref="AE140:AE142"/>
    <mergeCell ref="AF140:AF142"/>
    <mergeCell ref="AG140:AG142"/>
    <mergeCell ref="A143:A145"/>
    <mergeCell ref="B143:B145"/>
    <mergeCell ref="C143:C145"/>
    <mergeCell ref="D143:D145"/>
    <mergeCell ref="E143:E145"/>
    <mergeCell ref="W140:W142"/>
    <mergeCell ref="X140:X142"/>
    <mergeCell ref="Y140:Y142"/>
    <mergeCell ref="Z140:Z142"/>
    <mergeCell ref="AA140:AA142"/>
    <mergeCell ref="AB140:AB142"/>
    <mergeCell ref="N140:N142"/>
    <mergeCell ref="O140:O142"/>
    <mergeCell ref="P140:P142"/>
    <mergeCell ref="T140:T142"/>
    <mergeCell ref="U140:U142"/>
    <mergeCell ref="V140:V142"/>
    <mergeCell ref="H140:H142"/>
    <mergeCell ref="I140:I142"/>
    <mergeCell ref="N143:N145"/>
    <mergeCell ref="O143:O145"/>
    <mergeCell ref="P143:P145"/>
    <mergeCell ref="T143:T145"/>
    <mergeCell ref="F143:F145"/>
    <mergeCell ref="G143:G145"/>
    <mergeCell ref="H143:H145"/>
    <mergeCell ref="I143:I145"/>
    <mergeCell ref="J143:J145"/>
    <mergeCell ref="K143:K145"/>
    <mergeCell ref="AG143:AG145"/>
    <mergeCell ref="A146:A149"/>
    <mergeCell ref="B146:B147"/>
    <mergeCell ref="C146:C149"/>
    <mergeCell ref="D146:D147"/>
    <mergeCell ref="E146:E149"/>
    <mergeCell ref="F146:F149"/>
    <mergeCell ref="G146:G149"/>
    <mergeCell ref="H146:H149"/>
    <mergeCell ref="I146:I149"/>
    <mergeCell ref="AA143:AA145"/>
    <mergeCell ref="AB143:AB145"/>
    <mergeCell ref="AC143:AC145"/>
    <mergeCell ref="AD143:AD145"/>
    <mergeCell ref="AE143:AE145"/>
    <mergeCell ref="AF143:AF145"/>
    <mergeCell ref="U143:U145"/>
    <mergeCell ref="V143:V145"/>
    <mergeCell ref="W143:W145"/>
    <mergeCell ref="X143:X145"/>
    <mergeCell ref="Y143:Y145"/>
    <mergeCell ref="Z143:Z145"/>
    <mergeCell ref="L143:L145"/>
    <mergeCell ref="M143:M145"/>
    <mergeCell ref="B148:B149"/>
    <mergeCell ref="D148:D149"/>
    <mergeCell ref="A150:A152"/>
    <mergeCell ref="B150:B152"/>
    <mergeCell ref="C150:C152"/>
    <mergeCell ref="D150:D152"/>
    <mergeCell ref="E150:E152"/>
    <mergeCell ref="Y146:Y149"/>
    <mergeCell ref="Z146:Z149"/>
    <mergeCell ref="P146:P149"/>
    <mergeCell ref="T146:T149"/>
    <mergeCell ref="U146:U149"/>
    <mergeCell ref="V146:V149"/>
    <mergeCell ref="W146:W149"/>
    <mergeCell ref="X146:X149"/>
    <mergeCell ref="J146:J149"/>
    <mergeCell ref="K146:K149"/>
    <mergeCell ref="L146:L149"/>
    <mergeCell ref="M146:M149"/>
    <mergeCell ref="N146:N149"/>
    <mergeCell ref="O146:O149"/>
    <mergeCell ref="F150:F152"/>
    <mergeCell ref="G150:G152"/>
    <mergeCell ref="H150:H152"/>
    <mergeCell ref="I150:I152"/>
    <mergeCell ref="J150:J152"/>
    <mergeCell ref="K150:K152"/>
    <mergeCell ref="AE146:AE149"/>
    <mergeCell ref="AF146:AF149"/>
    <mergeCell ref="AG146:AG149"/>
    <mergeCell ref="AA146:AA149"/>
    <mergeCell ref="AB146:AB149"/>
    <mergeCell ref="AC146:AC149"/>
    <mergeCell ref="AD146:AD149"/>
    <mergeCell ref="W150:W152"/>
    <mergeCell ref="X150:X152"/>
    <mergeCell ref="Y150:Y152"/>
    <mergeCell ref="Z150:Z152"/>
    <mergeCell ref="L150:L152"/>
    <mergeCell ref="M150:M152"/>
    <mergeCell ref="N150:N152"/>
    <mergeCell ref="O150:O152"/>
    <mergeCell ref="P150:P152"/>
    <mergeCell ref="T150:T152"/>
    <mergeCell ref="J153:J155"/>
    <mergeCell ref="K153:K155"/>
    <mergeCell ref="L153:L155"/>
    <mergeCell ref="M153:M155"/>
    <mergeCell ref="N153:N155"/>
    <mergeCell ref="O153:O155"/>
    <mergeCell ref="AG150:AG152"/>
    <mergeCell ref="A153:A155"/>
    <mergeCell ref="B153:B155"/>
    <mergeCell ref="C153:C155"/>
    <mergeCell ref="D153:D155"/>
    <mergeCell ref="E153:E155"/>
    <mergeCell ref="F153:F155"/>
    <mergeCell ref="G153:G155"/>
    <mergeCell ref="H153:H155"/>
    <mergeCell ref="I153:I155"/>
    <mergeCell ref="AA150:AA152"/>
    <mergeCell ref="AB150:AB152"/>
    <mergeCell ref="AC150:AC152"/>
    <mergeCell ref="AD150:AD152"/>
    <mergeCell ref="AE150:AE152"/>
    <mergeCell ref="AF150:AF152"/>
    <mergeCell ref="U150:U152"/>
    <mergeCell ref="V150:V152"/>
    <mergeCell ref="O159:P161"/>
    <mergeCell ref="A162:P164"/>
    <mergeCell ref="AE153:AE155"/>
    <mergeCell ref="AF153:AF155"/>
    <mergeCell ref="AG153:AG155"/>
    <mergeCell ref="A156:C161"/>
    <mergeCell ref="D156:F161"/>
    <mergeCell ref="G156:N161"/>
    <mergeCell ref="O156:O158"/>
    <mergeCell ref="P156:P158"/>
    <mergeCell ref="AF156:AF157"/>
    <mergeCell ref="AG156:AG157"/>
    <mergeCell ref="Y153:Y155"/>
    <mergeCell ref="Z153:Z155"/>
    <mergeCell ref="AA153:AA155"/>
    <mergeCell ref="AB153:AB155"/>
    <mergeCell ref="AC153:AC155"/>
    <mergeCell ref="AD153:AD155"/>
    <mergeCell ref="P153:P155"/>
    <mergeCell ref="T153:T155"/>
    <mergeCell ref="U153:U155"/>
    <mergeCell ref="V153:V155"/>
    <mergeCell ref="W153:W155"/>
    <mergeCell ref="X153:X155"/>
  </mergeCells>
  <printOptions horizontalCentered="1" verticalCentered="1"/>
  <pageMargins left="0" right="0" top="0" bottom="0" header="0.51181102362204722" footer="0.51181102362204722"/>
  <pageSetup orientation="landscape" r:id="rId1"/>
  <headerFooter alignWithMargins="0"/>
  <rowBreaks count="3" manualBreakCount="3">
    <brk id="41" max="16383" man="1"/>
    <brk id="82" max="15" man="1"/>
    <brk id="12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14</vt:i4>
      </vt:variant>
    </vt:vector>
  </HeadingPairs>
  <TitlesOfParts>
    <vt:vector size="24" baseType="lpstr">
      <vt:lpstr>Schedule</vt:lpstr>
      <vt:lpstr>Results</vt:lpstr>
      <vt:lpstr>Rank</vt:lpstr>
      <vt:lpstr>S 1</vt:lpstr>
      <vt:lpstr>S 2</vt:lpstr>
      <vt:lpstr>S 3</vt:lpstr>
      <vt:lpstr>S 4</vt:lpstr>
      <vt:lpstr>S 5</vt:lpstr>
      <vt:lpstr>S 6</vt:lpstr>
      <vt:lpstr>S 7</vt:lpstr>
      <vt:lpstr>countries</vt:lpstr>
      <vt:lpstr>Results!Print_Area</vt:lpstr>
      <vt:lpstr>'S 1'!Print_Area</vt:lpstr>
      <vt:lpstr>'S 2'!Print_Area</vt:lpstr>
      <vt:lpstr>'S 3'!Print_Area</vt:lpstr>
      <vt:lpstr>'S 4'!Print_Area</vt:lpstr>
      <vt:lpstr>'S 5'!Print_Area</vt:lpstr>
      <vt:lpstr>'S 6'!Print_Area</vt:lpstr>
      <vt:lpstr>'S 7'!Print_Area</vt:lpstr>
      <vt:lpstr>Schedule!Print_Area</vt:lpstr>
      <vt:lpstr>rank</vt:lpstr>
      <vt:lpstr>results</vt:lpstr>
      <vt:lpstr>scores</vt:lpstr>
      <vt:lpstr>teamdata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Lionel Jones</dc:creator>
  <cp:lastModifiedBy>User</cp:lastModifiedBy>
  <cp:lastPrinted>2019-10-20T09:30:11Z</cp:lastPrinted>
  <dcterms:created xsi:type="dcterms:W3CDTF">2005-09-05T12:36:14Z</dcterms:created>
  <dcterms:modified xsi:type="dcterms:W3CDTF">2019-11-14T12:05:36Z</dcterms:modified>
</cp:coreProperties>
</file>